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清单" sheetId="1" r:id="rId1"/>
    <sheet name="汇总表" sheetId="2" r:id="rId2"/>
  </sheets>
  <definedNames>
    <definedName name="_xlnm.Print_Area" localSheetId="0">清单!$A$1:$F$182</definedName>
  </definedNames>
  <calcPr calcId="144525"/>
</workbook>
</file>

<file path=xl/sharedStrings.xml><?xml version="1.0" encoding="utf-8"?>
<sst xmlns="http://schemas.openxmlformats.org/spreadsheetml/2006/main" count="303" uniqueCount="188">
  <si>
    <t xml:space="preserve">4.1  工程量清单表 </t>
  </si>
  <si>
    <t>工程量清单</t>
  </si>
  <si>
    <t xml:space="preserve">项目名称：2021年四好农村路专项养护--农村公路大中修工程（银湖街道Y639邵虎线）  第 1 页共 5 页    </t>
  </si>
  <si>
    <t>清单   第 100 章     总则</t>
  </si>
  <si>
    <t>细目号</t>
  </si>
  <si>
    <t>细目名称</t>
  </si>
  <si>
    <t>计量单位</t>
  </si>
  <si>
    <t>工程数量</t>
  </si>
  <si>
    <t>单价（元）</t>
  </si>
  <si>
    <t>合价（元）</t>
  </si>
  <si>
    <t>通则</t>
  </si>
  <si>
    <t>101-1</t>
  </si>
  <si>
    <t>保险费</t>
  </si>
  <si>
    <t>-a</t>
  </si>
  <si>
    <t>按合同条款规定，提供建筑工程一切险</t>
  </si>
  <si>
    <t>总额</t>
  </si>
  <si>
    <t>-b</t>
  </si>
  <si>
    <t>按合同条款规定，提供第三方责任险</t>
  </si>
  <si>
    <t>工程管理</t>
  </si>
  <si>
    <t>102-1</t>
  </si>
  <si>
    <t>竣工文件</t>
  </si>
  <si>
    <t>102-2</t>
  </si>
  <si>
    <t>施工环保费</t>
  </si>
  <si>
    <t>102-3</t>
  </si>
  <si>
    <t>交通安全管理费</t>
  </si>
  <si>
    <t>102-4</t>
  </si>
  <si>
    <t>安全生产费(不少于建安费的1.5%)</t>
  </si>
  <si>
    <t>临时工程</t>
  </si>
  <si>
    <t>103-1</t>
  </si>
  <si>
    <t>临时道路修建、养护、拆除</t>
  </si>
  <si>
    <t>103-2</t>
  </si>
  <si>
    <t>临时工程用地</t>
  </si>
  <si>
    <t>103-3</t>
  </si>
  <si>
    <t>临时供电设施架设、拆除、维修</t>
  </si>
  <si>
    <t>103-5</t>
  </si>
  <si>
    <t>供水及排污设施</t>
  </si>
  <si>
    <t>承包人驻地建设</t>
  </si>
  <si>
    <t>104-1</t>
  </si>
  <si>
    <t>临时交通安全设施（按周期使用考虑）</t>
  </si>
  <si>
    <t>106-1</t>
  </si>
  <si>
    <t>版面D=60cm整体式标志</t>
  </si>
  <si>
    <t>套</t>
  </si>
  <si>
    <t>106-2</t>
  </si>
  <si>
    <t>版面△=70cm、□=60×24cm</t>
  </si>
  <si>
    <t>106-3</t>
  </si>
  <si>
    <t>交通锥</t>
  </si>
  <si>
    <t>个</t>
  </si>
  <si>
    <t>106-4</t>
  </si>
  <si>
    <t>水马</t>
  </si>
  <si>
    <t>106-5</t>
  </si>
  <si>
    <t>诱导标</t>
  </si>
  <si>
    <t>块</t>
  </si>
  <si>
    <t>106-6</t>
  </si>
  <si>
    <t>附设警示灯路栏</t>
  </si>
  <si>
    <t>106-7</t>
  </si>
  <si>
    <t>夜间照明</t>
  </si>
  <si>
    <t>106-8</t>
  </si>
  <si>
    <t>警示频闪灯</t>
  </si>
  <si>
    <t xml:space="preserve">清单    第 100 章  合计    </t>
  </si>
  <si>
    <t>元</t>
  </si>
  <si>
    <t xml:space="preserve">项目名称：2021年四好农村路专项养护--农村公路大中修工程（银湖街道Y639邵虎线）  第 2 页共 5 页    </t>
  </si>
  <si>
    <t>清单   第 200 章     路基</t>
  </si>
  <si>
    <t>坡面排水</t>
  </si>
  <si>
    <t>-e</t>
  </si>
  <si>
    <t>C25砼A型边沟</t>
  </si>
  <si>
    <t>m</t>
  </si>
  <si>
    <t>-f</t>
  </si>
  <si>
    <t>φ300雨水管</t>
  </si>
  <si>
    <t>挡土墙</t>
  </si>
  <si>
    <t>209-1</t>
  </si>
  <si>
    <t>浆砌块石挡土墙</t>
  </si>
  <si>
    <r>
      <rPr>
        <sz val="9"/>
        <rFont val="仿宋"/>
        <charset val="134"/>
      </rPr>
      <t>m</t>
    </r>
    <r>
      <rPr>
        <vertAlign val="superscript"/>
        <sz val="9"/>
        <rFont val="仿宋"/>
        <charset val="134"/>
      </rPr>
      <t>3</t>
    </r>
  </si>
  <si>
    <t>-d</t>
  </si>
  <si>
    <t>压顶混凝土（C25砼）</t>
  </si>
  <si>
    <t>拆除路上结构物</t>
  </si>
  <si>
    <t>251-3</t>
  </si>
  <si>
    <t>拆除浆砌块石结构（外运5km）</t>
  </si>
  <si>
    <t xml:space="preserve">清单    第 200 章  合计    </t>
  </si>
  <si>
    <t xml:space="preserve">项目名称：2021年四好农村路专项养护--农村公路大中修工程（银湖街道Y639邵虎线）  第 3 页共 5 页    </t>
  </si>
  <si>
    <t>清单   第 300 章     路面</t>
  </si>
  <si>
    <t>挖除、铣刨、破碎旧路面</t>
  </si>
  <si>
    <t>351-1</t>
  </si>
  <si>
    <t>水泥混凝土路面</t>
  </si>
  <si>
    <t>挖除水泥混凝土路面、碎石路面20cm</t>
  </si>
  <si>
    <t>351-2</t>
  </si>
  <si>
    <t>沥青混凝土路面</t>
  </si>
  <si>
    <t>5cm沥青砼路面铣刨（含残值回收）</t>
  </si>
  <si>
    <t>沥青路面拉毛处理</t>
  </si>
  <si>
    <r>
      <rPr>
        <sz val="9"/>
        <rFont val="仿宋"/>
        <charset val="134"/>
      </rPr>
      <t>m</t>
    </r>
    <r>
      <rPr>
        <vertAlign val="superscript"/>
        <sz val="9"/>
        <rFont val="仿宋"/>
        <charset val="134"/>
      </rPr>
      <t>2</t>
    </r>
  </si>
  <si>
    <t>351-5</t>
  </si>
  <si>
    <t>挖除基层（水泥稳定碎石基层）</t>
  </si>
  <si>
    <t>修复或加铺调平层</t>
  </si>
  <si>
    <t>356-3</t>
  </si>
  <si>
    <t>水泥稳定碎石调平层</t>
  </si>
  <si>
    <t>修复或加铺基层</t>
  </si>
  <si>
    <t>358-1</t>
  </si>
  <si>
    <t>水泥稳定碎（砾）石基层</t>
  </si>
  <si>
    <t>厚200mm水泥稳定碎石基层</t>
  </si>
  <si>
    <t>修复或加铺透层、粘层和封层</t>
  </si>
  <si>
    <t>359-2</t>
  </si>
  <si>
    <t>粘层（乳化沥青）</t>
  </si>
  <si>
    <t>359-3</t>
  </si>
  <si>
    <t>封层</t>
  </si>
  <si>
    <t>修复或加铺沥青路面</t>
  </si>
  <si>
    <t>360-1</t>
  </si>
  <si>
    <t>细粒式沥青混凝土</t>
  </si>
  <si>
    <t>厚50mmAC-13C细粒式沥青砼</t>
  </si>
  <si>
    <t>AC-13细粒式沥青砼调平层</t>
  </si>
  <si>
    <t>修复或完善土工合成材料处理</t>
  </si>
  <si>
    <t>366-4</t>
  </si>
  <si>
    <t>玄武岩纤维格栅</t>
  </si>
  <si>
    <t xml:space="preserve">清单    第 300 章  合计    </t>
  </si>
  <si>
    <t xml:space="preserve">项目名称：2021年四好农村路专项养护--农村公路大中修工程（银湖街道Y639邵虎线）  第 4 页共 5 页     </t>
  </si>
  <si>
    <t>清单   第 400 章     桥涵</t>
  </si>
  <si>
    <t>涵洞的维修</t>
  </si>
  <si>
    <t>463-3</t>
  </si>
  <si>
    <t>进、出水口处的维修</t>
  </si>
  <si>
    <t>-h</t>
  </si>
  <si>
    <t>C25砼跌水井</t>
  </si>
  <si>
    <t>-i</t>
  </si>
  <si>
    <t>管道疏通</t>
  </si>
  <si>
    <t xml:space="preserve">清单    第 400 章  合计    </t>
  </si>
  <si>
    <t xml:space="preserve">项目名称：2021年四好农村路专项养护--农村公路大中修工程（银湖街道Y639邵虎线）  第 5 页共 5 页    </t>
  </si>
  <si>
    <t>清单   第 600 章     交通安全设施</t>
  </si>
  <si>
    <t>道路交通标线</t>
  </si>
  <si>
    <t>605-1</t>
  </si>
  <si>
    <t>热熔型涂料路面标线</t>
  </si>
  <si>
    <t>1号标线</t>
  </si>
  <si>
    <t>波形护栏维修</t>
  </si>
  <si>
    <t>652-4</t>
  </si>
  <si>
    <t>重建或新增</t>
  </si>
  <si>
    <t>Gr-C-4C（基础尺寸0.5*0.5m通长，不含基础挖方）</t>
  </si>
  <si>
    <t>Gr-C-2C（基础尺寸0.5*0.5m通长，不含基础挖方）</t>
  </si>
  <si>
    <t>-c</t>
  </si>
  <si>
    <t>栏板更换</t>
  </si>
  <si>
    <t>原护栏利用清洗喷漆</t>
  </si>
  <si>
    <t>波形护栏端头贴反光膜</t>
  </si>
  <si>
    <t>防撞墩维修</t>
  </si>
  <si>
    <t>657-1</t>
  </si>
  <si>
    <t>拆除</t>
  </si>
  <si>
    <t>单柱式交通标志维修</t>
  </si>
  <si>
    <t>658-3</t>
  </si>
  <si>
    <t>更换（版面更换正八边形600mm）</t>
  </si>
  <si>
    <t>更换（版面更换三角形700）</t>
  </si>
  <si>
    <t>更换（版面更换三角形900）</t>
  </si>
  <si>
    <t>更换（版面更换○800）</t>
  </si>
  <si>
    <t>新建（φ76单柱式正八边形600mm、△700）</t>
  </si>
  <si>
    <t>单悬壁式交通标志维修</t>
  </si>
  <si>
    <t>661-3</t>
  </si>
  <si>
    <t>新建（φ140单悬臂式○800）</t>
  </si>
  <si>
    <t>新建（φ140单悬臂式△900）</t>
  </si>
  <si>
    <t>里程碑、百米桩、界碑维修</t>
  </si>
  <si>
    <t>665-2</t>
  </si>
  <si>
    <t>更换或新增里程碑、百米桩、界碑</t>
  </si>
  <si>
    <t>新增里程碑</t>
  </si>
  <si>
    <t>新增百米桩</t>
  </si>
  <si>
    <t>道路交通标线局部维修</t>
  </si>
  <si>
    <t>666-5</t>
  </si>
  <si>
    <t>减速带修复</t>
  </si>
  <si>
    <t>新增</t>
  </si>
  <si>
    <t>666-7</t>
  </si>
  <si>
    <t>轮廓标修复</t>
  </si>
  <si>
    <t>柱式轮廓标（道口标注）</t>
  </si>
  <si>
    <t>根</t>
  </si>
  <si>
    <t>附着式轮廓标</t>
  </si>
  <si>
    <t xml:space="preserve">清单    第 600 章  合计    </t>
  </si>
  <si>
    <t xml:space="preserve"> 工程量清单汇总表</t>
  </si>
  <si>
    <r>
      <t>项目名称：</t>
    </r>
    <r>
      <rPr>
        <b/>
        <u/>
        <sz val="12"/>
        <color rgb="FF000000"/>
        <rFont val="仿宋"/>
        <charset val="204"/>
      </rPr>
      <t>2021年四好农村路专项养护--农村公路大中修工程（银湖街道   Y639邵虎线）</t>
    </r>
    <r>
      <rPr>
        <b/>
        <sz val="12"/>
        <color rgb="FF000000"/>
        <rFont val="仿宋"/>
        <charset val="204"/>
      </rPr>
      <t xml:space="preserve">                               </t>
    </r>
  </si>
  <si>
    <t>序号</t>
  </si>
  <si>
    <t>章次</t>
  </si>
  <si>
    <t>科目名称</t>
  </si>
  <si>
    <t>金额（元）</t>
  </si>
  <si>
    <t>总    则</t>
  </si>
  <si>
    <t>路基工程</t>
  </si>
  <si>
    <t>路面工程</t>
  </si>
  <si>
    <t>桥梁、涵洞工程</t>
  </si>
  <si>
    <t>隧道工程</t>
  </si>
  <si>
    <t>/</t>
  </si>
  <si>
    <t>安全设施及预埋管线工程</t>
  </si>
  <si>
    <t>景观设计与环境保护工程</t>
  </si>
  <si>
    <t>房屋建筑工程</t>
  </si>
  <si>
    <t>机电工程</t>
  </si>
  <si>
    <t>第100章至第900章清单合计</t>
  </si>
  <si>
    <t>已包括在清单合计中的专项暂定金额小计</t>
  </si>
  <si>
    <t>清单合计-专项暂定金额[（10）-（11）=（12）]</t>
  </si>
  <si>
    <t>计日工合计</t>
  </si>
  <si>
    <t>不可预见费[暂定金额=[（12）×   %]</t>
  </si>
  <si>
    <t>投标价[（10）+（13）+（14）]=（15）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</si>
</sst>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_ "/>
    <numFmt numFmtId="178" formatCode="0.00_ "/>
    <numFmt numFmtId="179" formatCode="0.0_ "/>
    <numFmt numFmtId="180" formatCode="0.0"/>
  </numFmts>
  <fonts count="39">
    <font>
      <sz val="10"/>
      <color rgb="FF000000"/>
      <name val="Times New Roman"/>
      <charset val="204"/>
    </font>
    <font>
      <sz val="10"/>
      <color rgb="FF000000"/>
      <name val="仿宋"/>
      <charset val="204"/>
    </font>
    <font>
      <b/>
      <sz val="14"/>
      <color rgb="FF000000"/>
      <name val="仿宋"/>
      <charset val="204"/>
    </font>
    <font>
      <b/>
      <sz val="12"/>
      <color rgb="FF000000"/>
      <name val="仿宋"/>
      <charset val="204"/>
    </font>
    <font>
      <sz val="11"/>
      <color rgb="FF000000"/>
      <name val="仿宋"/>
      <charset val="204"/>
    </font>
    <font>
      <sz val="10"/>
      <name val="仿宋"/>
      <charset val="204"/>
    </font>
    <font>
      <b/>
      <sz val="12"/>
      <name val="仿宋"/>
      <charset val="204"/>
    </font>
    <font>
      <b/>
      <sz val="18"/>
      <name val="仿宋"/>
      <charset val="204"/>
    </font>
    <font>
      <sz val="18"/>
      <name val="仿宋"/>
      <charset val="204"/>
    </font>
    <font>
      <sz val="9"/>
      <name val="仿宋"/>
      <charset val="204"/>
    </font>
    <font>
      <b/>
      <sz val="12"/>
      <name val="仿宋"/>
      <charset val="134"/>
    </font>
    <font>
      <b/>
      <sz val="9"/>
      <name val="仿宋"/>
      <charset val="134"/>
    </font>
    <font>
      <b/>
      <sz val="9"/>
      <name val="仿宋"/>
      <charset val="204"/>
    </font>
    <font>
      <sz val="9"/>
      <name val="仿宋"/>
      <charset val="134"/>
    </font>
    <font>
      <sz val="9"/>
      <name val="仿宋"/>
      <charset val="0"/>
    </font>
    <font>
      <b/>
      <sz val="18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u/>
      <sz val="12"/>
      <color rgb="FF000000"/>
      <name val="仿宋"/>
      <charset val="204"/>
    </font>
    <font>
      <vertAlign val="superscript"/>
      <sz val="9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33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8" borderId="34" applyNumberFormat="0" applyFon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5" applyNumberFormat="0" applyFill="0" applyAlignment="0" applyProtection="0">
      <alignment vertical="center"/>
    </xf>
    <xf numFmtId="0" fontId="28" fillId="0" borderId="35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3" fillId="0" borderId="3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9" fillId="12" borderId="37" applyNumberFormat="0" applyAlignment="0" applyProtection="0">
      <alignment vertical="center"/>
    </xf>
    <xf numFmtId="0" fontId="30" fillId="12" borderId="33" applyNumberFormat="0" applyAlignment="0" applyProtection="0">
      <alignment vertical="center"/>
    </xf>
    <xf numFmtId="0" fontId="31" fillId="13" borderId="38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2" fillId="0" borderId="39" applyNumberFormat="0" applyFill="0" applyAlignment="0" applyProtection="0">
      <alignment vertical="center"/>
    </xf>
    <xf numFmtId="0" fontId="33" fillId="0" borderId="0">
      <alignment vertical="center"/>
    </xf>
    <xf numFmtId="0" fontId="34" fillId="0" borderId="40" applyNumberFormat="0" applyFill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11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177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wrapText="1"/>
    </xf>
    <xf numFmtId="178" fontId="14" fillId="2" borderId="10" xfId="0" applyNumberFormat="1" applyFont="1" applyFill="1" applyBorder="1" applyAlignment="1" applyProtection="1">
      <alignment horizontal="center" vertical="center" wrapText="1"/>
    </xf>
    <xf numFmtId="177" fontId="5" fillId="0" borderId="6" xfId="0" applyNumberFormat="1" applyFont="1" applyFill="1" applyBorder="1" applyAlignment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177" fontId="14" fillId="2" borderId="10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horizontal="center" vertical="center" wrapText="1"/>
    </xf>
    <xf numFmtId="1" fontId="11" fillId="0" borderId="11" xfId="0" applyNumberFormat="1" applyFont="1" applyFill="1" applyBorder="1" applyAlignment="1">
      <alignment horizontal="right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center" vertical="center" wrapText="1"/>
    </xf>
    <xf numFmtId="1" fontId="13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77" fontId="13" fillId="0" borderId="15" xfId="0" applyNumberFormat="1" applyFont="1" applyFill="1" applyBorder="1" applyAlignment="1">
      <alignment horizontal="center" vertical="center" wrapText="1"/>
    </xf>
    <xf numFmtId="177" fontId="13" fillId="0" borderId="14" xfId="0" applyNumberFormat="1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1" fontId="11" fillId="0" borderId="21" xfId="0" applyNumberFormat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vertical="center" wrapText="1"/>
    </xf>
    <xf numFmtId="178" fontId="5" fillId="0" borderId="22" xfId="0" applyNumberFormat="1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 wrapText="1"/>
    </xf>
    <xf numFmtId="178" fontId="13" fillId="0" borderId="22" xfId="0" applyNumberFormat="1" applyFont="1" applyFill="1" applyBorder="1" applyAlignment="1">
      <alignment horizontal="center" vertical="center" wrapText="1"/>
    </xf>
    <xf numFmtId="176" fontId="13" fillId="0" borderId="22" xfId="0" applyNumberFormat="1" applyFont="1" applyFill="1" applyBorder="1" applyAlignment="1">
      <alignment horizontal="center" vertical="center" wrapText="1"/>
    </xf>
    <xf numFmtId="177" fontId="13" fillId="0" borderId="23" xfId="0" applyNumberFormat="1" applyFont="1" applyFill="1" applyBorder="1" applyAlignment="1">
      <alignment horizontal="center" vertical="center" wrapText="1"/>
    </xf>
    <xf numFmtId="176" fontId="5" fillId="0" borderId="22" xfId="0" applyNumberFormat="1" applyFont="1" applyFill="1" applyBorder="1" applyAlignment="1">
      <alignment horizontal="center" vertical="center" wrapText="1"/>
    </xf>
    <xf numFmtId="1" fontId="13" fillId="0" borderId="21" xfId="0" applyNumberFormat="1" applyFont="1" applyFill="1" applyBorder="1" applyAlignment="1">
      <alignment horizontal="center" vertical="center" wrapText="1"/>
    </xf>
    <xf numFmtId="176" fontId="14" fillId="2" borderId="10" xfId="0" applyNumberFormat="1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right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176" fontId="9" fillId="0" borderId="22" xfId="0" applyNumberFormat="1" applyFont="1" applyFill="1" applyBorder="1" applyAlignment="1">
      <alignment horizontal="center" vertical="center" wrapText="1"/>
    </xf>
    <xf numFmtId="177" fontId="9" fillId="0" borderId="28" xfId="0" applyNumberFormat="1" applyFont="1" applyFill="1" applyBorder="1" applyAlignment="1">
      <alignment horizontal="center" vertical="center" wrapText="1"/>
    </xf>
    <xf numFmtId="178" fontId="9" fillId="0" borderId="22" xfId="0" applyNumberFormat="1" applyFont="1" applyFill="1" applyBorder="1" applyAlignment="1">
      <alignment horizontal="center" vertical="center" wrapText="1"/>
    </xf>
    <xf numFmtId="176" fontId="9" fillId="0" borderId="29" xfId="0" applyNumberFormat="1" applyFont="1" applyFill="1" applyBorder="1" applyAlignment="1">
      <alignment horizontal="center" vertical="center" wrapText="1"/>
    </xf>
    <xf numFmtId="1" fontId="11" fillId="0" borderId="27" xfId="0" applyNumberFormat="1" applyFont="1" applyFill="1" applyBorder="1" applyAlignment="1">
      <alignment horizontal="center" vertical="center" wrapText="1"/>
    </xf>
    <xf numFmtId="176" fontId="14" fillId="2" borderId="29" xfId="0" applyNumberFormat="1" applyFont="1" applyFill="1" applyBorder="1" applyAlignment="1" applyProtection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178" fontId="13" fillId="0" borderId="30" xfId="0" applyNumberFormat="1" applyFont="1" applyFill="1" applyBorder="1" applyAlignment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1" fontId="13" fillId="0" borderId="0" xfId="0" applyNumberFormat="1" applyFont="1" applyFill="1" applyAlignment="1">
      <alignment horizontal="right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22" xfId="0" applyFont="1" applyFill="1" applyBorder="1" applyAlignment="1">
      <alignment vertical="center" wrapText="1"/>
    </xf>
    <xf numFmtId="179" fontId="9" fillId="0" borderId="28" xfId="0" applyNumberFormat="1" applyFont="1" applyFill="1" applyBorder="1" applyAlignment="1">
      <alignment horizontal="center" vertical="center" wrapText="1"/>
    </xf>
    <xf numFmtId="1" fontId="13" fillId="0" borderId="22" xfId="0" applyNumberFormat="1" applyFont="1" applyFill="1" applyBorder="1" applyAlignment="1">
      <alignment horizontal="center" vertical="center" wrapText="1"/>
    </xf>
    <xf numFmtId="180" fontId="13" fillId="0" borderId="22" xfId="0" applyNumberFormat="1" applyFont="1" applyFill="1" applyBorder="1" applyAlignment="1">
      <alignment horizontal="center" vertical="center" wrapText="1"/>
    </xf>
    <xf numFmtId="1" fontId="13" fillId="0" borderId="27" xfId="0" applyNumberFormat="1" applyFont="1" applyFill="1" applyBorder="1" applyAlignment="1">
      <alignment horizontal="center" vertical="center" wrapText="1"/>
    </xf>
    <xf numFmtId="2" fontId="13" fillId="0" borderId="22" xfId="0" applyNumberFormat="1" applyFont="1" applyFill="1" applyBorder="1" applyAlignment="1">
      <alignment horizontal="center" vertical="center" wrapText="1"/>
    </xf>
    <xf numFmtId="179" fontId="5" fillId="0" borderId="6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 indent="14"/>
    </xf>
    <xf numFmtId="0" fontId="5" fillId="0" borderId="0" xfId="0" applyFont="1" applyFill="1" applyAlignment="1">
      <alignment horizontal="left" vertical="center" wrapText="1" indent="14"/>
    </xf>
    <xf numFmtId="0" fontId="9" fillId="0" borderId="22" xfId="0" applyFont="1" applyFill="1" applyBorder="1" applyAlignment="1">
      <alignment horizontal="center" vertical="center" wrapText="1"/>
    </xf>
    <xf numFmtId="1" fontId="11" fillId="0" borderId="31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6"/>
  <sheetViews>
    <sheetView tabSelected="1" view="pageBreakPreview" zoomScale="120" zoomScaleNormal="100" workbookViewId="0">
      <selection activeCell="D79" sqref="D79"/>
    </sheetView>
  </sheetViews>
  <sheetFormatPr defaultColWidth="9" defaultRowHeight="12" outlineLevelCol="5"/>
  <cols>
    <col min="1" max="1" width="18.0555555555556" style="18" customWidth="1"/>
    <col min="2" max="2" width="36.3888888888889" style="18" customWidth="1"/>
    <col min="3" max="3" width="9.44444444444444" style="18" customWidth="1"/>
    <col min="4" max="4" width="10.2666666666667" style="18" customWidth="1"/>
    <col min="5" max="5" width="11.5222222222222" style="18" customWidth="1"/>
    <col min="6" max="6" width="12.3555555555556" style="19" customWidth="1"/>
    <col min="7" max="7" width="9" style="19"/>
    <col min="8" max="8" width="19.5" style="18" customWidth="1"/>
    <col min="9" max="9" width="13.8333333333333" style="18"/>
    <col min="10" max="16384" width="9" style="18"/>
  </cols>
  <sheetData>
    <row r="1" ht="31" customHeight="1" spans="1:6">
      <c r="A1" s="20" t="s">
        <v>0</v>
      </c>
      <c r="B1" s="20"/>
      <c r="C1" s="20"/>
      <c r="D1" s="20"/>
      <c r="E1" s="20"/>
      <c r="F1" s="21"/>
    </row>
    <row r="2" ht="30" customHeight="1" spans="1:6">
      <c r="A2" s="22" t="s">
        <v>1</v>
      </c>
      <c r="B2" s="23"/>
      <c r="C2" s="23"/>
      <c r="D2" s="23"/>
      <c r="E2" s="23"/>
      <c r="F2" s="23"/>
    </row>
    <row r="3" ht="20" customHeight="1" spans="1:1">
      <c r="A3" s="24" t="s">
        <v>2</v>
      </c>
    </row>
    <row r="4" ht="22" customHeight="1" spans="1:6">
      <c r="A4" s="25" t="s">
        <v>3</v>
      </c>
      <c r="B4" s="26"/>
      <c r="C4" s="26"/>
      <c r="D4" s="26"/>
      <c r="E4" s="26"/>
      <c r="F4" s="27"/>
    </row>
    <row r="5" ht="24" customHeight="1" spans="1:6">
      <c r="A5" s="28" t="s">
        <v>4</v>
      </c>
      <c r="B5" s="29" t="s">
        <v>5</v>
      </c>
      <c r="C5" s="30" t="s">
        <v>6</v>
      </c>
      <c r="D5" s="29" t="s">
        <v>7</v>
      </c>
      <c r="E5" s="29" t="s">
        <v>8</v>
      </c>
      <c r="F5" s="31" t="s">
        <v>9</v>
      </c>
    </row>
    <row r="6" ht="20" customHeight="1" spans="1:6">
      <c r="A6" s="32">
        <v>101</v>
      </c>
      <c r="B6" s="33" t="s">
        <v>10</v>
      </c>
      <c r="C6" s="34"/>
      <c r="D6" s="34"/>
      <c r="E6" s="34"/>
      <c r="F6" s="35"/>
    </row>
    <row r="7" ht="20" customHeight="1" spans="1:6">
      <c r="A7" s="32" t="s">
        <v>11</v>
      </c>
      <c r="B7" s="33" t="s">
        <v>12</v>
      </c>
      <c r="C7" s="34"/>
      <c r="D7" s="34"/>
      <c r="E7" s="34"/>
      <c r="F7" s="35"/>
    </row>
    <row r="8" ht="20" customHeight="1" spans="1:6">
      <c r="A8" s="36" t="s">
        <v>13</v>
      </c>
      <c r="B8" s="33" t="s">
        <v>14</v>
      </c>
      <c r="C8" s="37" t="s">
        <v>15</v>
      </c>
      <c r="D8" s="38">
        <v>1</v>
      </c>
      <c r="E8" s="39">
        <f>(C61+C103+C132+C182)*0.003</f>
        <v>8143.34744898</v>
      </c>
      <c r="F8" s="40">
        <f>E8</f>
        <v>8143.34744898</v>
      </c>
    </row>
    <row r="9" ht="20" customHeight="1" spans="1:6">
      <c r="A9" s="36" t="s">
        <v>16</v>
      </c>
      <c r="B9" s="33" t="s">
        <v>17</v>
      </c>
      <c r="C9" s="37" t="s">
        <v>15</v>
      </c>
      <c r="D9" s="38">
        <v>1</v>
      </c>
      <c r="E9" s="39">
        <f>1000000*0.005</f>
        <v>5000</v>
      </c>
      <c r="F9" s="35">
        <f>E9</f>
        <v>5000</v>
      </c>
    </row>
    <row r="10" ht="20" customHeight="1" spans="1:6">
      <c r="A10" s="32">
        <v>102</v>
      </c>
      <c r="B10" s="33" t="s">
        <v>18</v>
      </c>
      <c r="C10" s="34"/>
      <c r="D10" s="34"/>
      <c r="E10" s="39"/>
      <c r="F10" s="35"/>
    </row>
    <row r="11" ht="20" customHeight="1" spans="1:6">
      <c r="A11" s="32" t="s">
        <v>19</v>
      </c>
      <c r="B11" s="33" t="s">
        <v>20</v>
      </c>
      <c r="C11" s="37" t="s">
        <v>15</v>
      </c>
      <c r="D11" s="38">
        <v>1</v>
      </c>
      <c r="E11" s="39">
        <v>5000</v>
      </c>
      <c r="F11" s="35">
        <f>E11*D11</f>
        <v>5000</v>
      </c>
    </row>
    <row r="12" ht="20" customHeight="1" spans="1:6">
      <c r="A12" s="32" t="s">
        <v>21</v>
      </c>
      <c r="B12" s="33" t="s">
        <v>22</v>
      </c>
      <c r="C12" s="37" t="s">
        <v>15</v>
      </c>
      <c r="D12" s="38">
        <v>1</v>
      </c>
      <c r="E12" s="39">
        <v>3000</v>
      </c>
      <c r="F12" s="35">
        <f t="shared" ref="F12:F21" si="0">E12*D12</f>
        <v>3000</v>
      </c>
    </row>
    <row r="13" ht="20" customHeight="1" spans="1:6">
      <c r="A13" s="32" t="s">
        <v>23</v>
      </c>
      <c r="B13" s="33" t="s">
        <v>24</v>
      </c>
      <c r="C13" s="37" t="s">
        <v>15</v>
      </c>
      <c r="D13" s="41">
        <v>1</v>
      </c>
      <c r="E13" s="39">
        <v>3000</v>
      </c>
      <c r="F13" s="41">
        <f t="shared" si="0"/>
        <v>3000</v>
      </c>
    </row>
    <row r="14" ht="20" customHeight="1" spans="1:6">
      <c r="A14" s="32" t="s">
        <v>25</v>
      </c>
      <c r="B14" s="33" t="s">
        <v>26</v>
      </c>
      <c r="C14" s="37" t="s">
        <v>15</v>
      </c>
      <c r="D14" s="41">
        <v>1</v>
      </c>
      <c r="E14" s="39">
        <f>(C61+C103+C132+C182)*0.015</f>
        <v>40716.7372449</v>
      </c>
      <c r="F14" s="42">
        <f t="shared" si="0"/>
        <v>40716.7372449</v>
      </c>
    </row>
    <row r="15" ht="20" customHeight="1" spans="1:6">
      <c r="A15" s="32">
        <v>103</v>
      </c>
      <c r="B15" s="33" t="s">
        <v>27</v>
      </c>
      <c r="C15" s="37"/>
      <c r="D15" s="41"/>
      <c r="E15" s="39"/>
      <c r="F15" s="41"/>
    </row>
    <row r="16" ht="20" customHeight="1" spans="1:6">
      <c r="A16" s="32" t="s">
        <v>28</v>
      </c>
      <c r="B16" s="33" t="s">
        <v>29</v>
      </c>
      <c r="C16" s="37" t="s">
        <v>15</v>
      </c>
      <c r="D16" s="41">
        <v>1</v>
      </c>
      <c r="E16" s="39">
        <v>2000</v>
      </c>
      <c r="F16" s="41">
        <f t="shared" si="0"/>
        <v>2000</v>
      </c>
    </row>
    <row r="17" ht="20" customHeight="1" spans="1:6">
      <c r="A17" s="32" t="s">
        <v>30</v>
      </c>
      <c r="B17" s="43" t="s">
        <v>31</v>
      </c>
      <c r="C17" s="37" t="s">
        <v>15</v>
      </c>
      <c r="D17" s="41">
        <v>1</v>
      </c>
      <c r="E17" s="39">
        <v>2000</v>
      </c>
      <c r="F17" s="41">
        <f t="shared" si="0"/>
        <v>2000</v>
      </c>
    </row>
    <row r="18" ht="20" customHeight="1" spans="1:6">
      <c r="A18" s="32" t="s">
        <v>32</v>
      </c>
      <c r="B18" s="43" t="s">
        <v>33</v>
      </c>
      <c r="C18" s="37" t="s">
        <v>15</v>
      </c>
      <c r="D18" s="41">
        <v>1</v>
      </c>
      <c r="E18" s="39">
        <v>2000</v>
      </c>
      <c r="F18" s="41">
        <f t="shared" si="0"/>
        <v>2000</v>
      </c>
    </row>
    <row r="19" ht="20" customHeight="1" spans="1:6">
      <c r="A19" s="32" t="s">
        <v>34</v>
      </c>
      <c r="B19" s="43" t="s">
        <v>35</v>
      </c>
      <c r="C19" s="37" t="s">
        <v>15</v>
      </c>
      <c r="D19" s="41">
        <v>1</v>
      </c>
      <c r="E19" s="39">
        <v>2000</v>
      </c>
      <c r="F19" s="41">
        <f t="shared" si="0"/>
        <v>2000</v>
      </c>
    </row>
    <row r="20" ht="20" customHeight="1" spans="1:6">
      <c r="A20" s="32">
        <v>104</v>
      </c>
      <c r="B20" s="33" t="s">
        <v>36</v>
      </c>
      <c r="C20" s="37"/>
      <c r="D20" s="41"/>
      <c r="E20" s="39"/>
      <c r="F20" s="41"/>
    </row>
    <row r="21" ht="20" customHeight="1" spans="1:6">
      <c r="A21" s="32" t="s">
        <v>37</v>
      </c>
      <c r="B21" s="33" t="s">
        <v>36</v>
      </c>
      <c r="C21" s="37" t="s">
        <v>15</v>
      </c>
      <c r="D21" s="41">
        <v>1</v>
      </c>
      <c r="E21" s="39">
        <v>10000</v>
      </c>
      <c r="F21" s="41">
        <f t="shared" si="0"/>
        <v>10000</v>
      </c>
    </row>
    <row r="22" ht="20" customHeight="1" spans="1:6">
      <c r="A22" s="32">
        <v>106</v>
      </c>
      <c r="B22" s="44" t="s">
        <v>38</v>
      </c>
      <c r="C22" s="45"/>
      <c r="D22" s="46"/>
      <c r="E22" s="39"/>
      <c r="F22" s="35"/>
    </row>
    <row r="23" ht="20" customHeight="1" spans="1:6">
      <c r="A23" s="47" t="s">
        <v>39</v>
      </c>
      <c r="B23" s="48" t="s">
        <v>40</v>
      </c>
      <c r="C23" s="49" t="s">
        <v>41</v>
      </c>
      <c r="D23" s="50">
        <v>4</v>
      </c>
      <c r="E23" s="39">
        <v>49</v>
      </c>
      <c r="F23" s="51">
        <f>E23*D23</f>
        <v>196</v>
      </c>
    </row>
    <row r="24" ht="20" customHeight="1" spans="1:6">
      <c r="A24" s="47" t="s">
        <v>42</v>
      </c>
      <c r="B24" s="48" t="s">
        <v>43</v>
      </c>
      <c r="C24" s="49" t="s">
        <v>41</v>
      </c>
      <c r="D24" s="50">
        <v>4</v>
      </c>
      <c r="E24" s="39">
        <v>59</v>
      </c>
      <c r="F24" s="51">
        <f t="shared" ref="F24:F30" si="1">E24*D24</f>
        <v>236</v>
      </c>
    </row>
    <row r="25" ht="20" customHeight="1" spans="1:6">
      <c r="A25" s="47" t="s">
        <v>44</v>
      </c>
      <c r="B25" s="48" t="s">
        <v>45</v>
      </c>
      <c r="C25" s="49" t="s">
        <v>46</v>
      </c>
      <c r="D25" s="50">
        <v>200</v>
      </c>
      <c r="E25" s="39">
        <v>24.5</v>
      </c>
      <c r="F25" s="51">
        <f t="shared" si="1"/>
        <v>4900</v>
      </c>
    </row>
    <row r="26" ht="20" customHeight="1" spans="1:6">
      <c r="A26" s="47" t="s">
        <v>47</v>
      </c>
      <c r="B26" s="48" t="s">
        <v>48</v>
      </c>
      <c r="C26" s="49" t="s">
        <v>46</v>
      </c>
      <c r="D26" s="50">
        <v>50</v>
      </c>
      <c r="E26" s="39">
        <v>89</v>
      </c>
      <c r="F26" s="51">
        <f t="shared" si="1"/>
        <v>4450</v>
      </c>
    </row>
    <row r="27" ht="20" customHeight="1" spans="1:6">
      <c r="A27" s="47" t="s">
        <v>49</v>
      </c>
      <c r="B27" s="48" t="s">
        <v>50</v>
      </c>
      <c r="C27" s="49" t="s">
        <v>51</v>
      </c>
      <c r="D27" s="50">
        <v>4</v>
      </c>
      <c r="E27" s="39">
        <v>299</v>
      </c>
      <c r="F27" s="51">
        <f t="shared" si="1"/>
        <v>1196</v>
      </c>
    </row>
    <row r="28" ht="20" customHeight="1" spans="1:6">
      <c r="A28" s="47" t="s">
        <v>52</v>
      </c>
      <c r="B28" s="48" t="s">
        <v>53</v>
      </c>
      <c r="C28" s="49" t="s">
        <v>51</v>
      </c>
      <c r="D28" s="50">
        <v>4</v>
      </c>
      <c r="E28" s="39">
        <v>249</v>
      </c>
      <c r="F28" s="51">
        <f t="shared" si="1"/>
        <v>996</v>
      </c>
    </row>
    <row r="29" ht="20" customHeight="1" spans="1:6">
      <c r="A29" s="47" t="s">
        <v>54</v>
      </c>
      <c r="B29" s="48" t="s">
        <v>55</v>
      </c>
      <c r="C29" s="49" t="s">
        <v>41</v>
      </c>
      <c r="D29" s="50">
        <v>4</v>
      </c>
      <c r="E29" s="39">
        <v>149</v>
      </c>
      <c r="F29" s="51">
        <f t="shared" si="1"/>
        <v>596</v>
      </c>
    </row>
    <row r="30" ht="20" customHeight="1" spans="1:6">
      <c r="A30" s="47" t="s">
        <v>56</v>
      </c>
      <c r="B30" s="48" t="s">
        <v>57</v>
      </c>
      <c r="C30" s="49" t="s">
        <v>41</v>
      </c>
      <c r="D30" s="50">
        <v>4</v>
      </c>
      <c r="E30" s="39">
        <v>149</v>
      </c>
      <c r="F30" s="51">
        <f t="shared" si="1"/>
        <v>596</v>
      </c>
    </row>
    <row r="31" ht="20" customHeight="1" spans="1:6">
      <c r="A31" s="47"/>
      <c r="B31" s="48"/>
      <c r="C31" s="49"/>
      <c r="D31" s="50"/>
      <c r="E31" s="41"/>
      <c r="F31" s="52"/>
    </row>
    <row r="32" ht="20" customHeight="1" spans="1:6">
      <c r="A32" s="47"/>
      <c r="B32" s="48"/>
      <c r="C32" s="49"/>
      <c r="D32" s="50"/>
      <c r="E32" s="41"/>
      <c r="F32" s="53"/>
    </row>
    <row r="33" ht="20" customHeight="1" spans="1:6">
      <c r="A33" s="47"/>
      <c r="B33" s="48"/>
      <c r="C33" s="49"/>
      <c r="D33" s="50"/>
      <c r="E33" s="41"/>
      <c r="F33" s="53"/>
    </row>
    <row r="34" ht="20" customHeight="1" spans="1:6">
      <c r="A34" s="47"/>
      <c r="B34" s="48"/>
      <c r="C34" s="49"/>
      <c r="D34" s="50"/>
      <c r="E34" s="41"/>
      <c r="F34" s="53"/>
    </row>
    <row r="35" ht="20" customHeight="1" spans="1:6">
      <c r="A35" s="54" t="s">
        <v>58</v>
      </c>
      <c r="B35" s="55"/>
      <c r="C35" s="56">
        <f>SUM(F8:F32)</f>
        <v>96026.08469388</v>
      </c>
      <c r="D35" s="57"/>
      <c r="E35" s="58" t="s">
        <v>59</v>
      </c>
      <c r="F35" s="59"/>
    </row>
    <row r="36" ht="29" customHeight="1" spans="1:6">
      <c r="A36" s="60" t="s">
        <v>1</v>
      </c>
      <c r="B36" s="60"/>
      <c r="C36" s="60"/>
      <c r="D36" s="60"/>
      <c r="E36" s="60"/>
      <c r="F36" s="60"/>
    </row>
    <row r="37" ht="14" customHeight="1" spans="1:6">
      <c r="A37" s="61" t="s">
        <v>60</v>
      </c>
      <c r="B37" s="62"/>
      <c r="C37" s="62"/>
      <c r="D37" s="62"/>
      <c r="E37" s="62"/>
      <c r="F37" s="63"/>
    </row>
    <row r="38" ht="22" customHeight="1" spans="1:6">
      <c r="A38" s="64" t="s">
        <v>61</v>
      </c>
      <c r="B38" s="65"/>
      <c r="C38" s="65"/>
      <c r="D38" s="65"/>
      <c r="E38" s="65"/>
      <c r="F38" s="66"/>
    </row>
    <row r="39" ht="24" customHeight="1" spans="1:6">
      <c r="A39" s="67" t="s">
        <v>4</v>
      </c>
      <c r="B39" s="68" t="s">
        <v>5</v>
      </c>
      <c r="C39" s="68" t="s">
        <v>6</v>
      </c>
      <c r="D39" s="68" t="s">
        <v>7</v>
      </c>
      <c r="E39" s="68" t="s">
        <v>8</v>
      </c>
      <c r="F39" s="69" t="s">
        <v>9</v>
      </c>
    </row>
    <row r="40" ht="20" customHeight="1" spans="1:6">
      <c r="A40" s="70">
        <v>207</v>
      </c>
      <c r="B40" s="71" t="s">
        <v>62</v>
      </c>
      <c r="C40" s="72"/>
      <c r="D40" s="73"/>
      <c r="E40" s="68"/>
      <c r="F40" s="69"/>
    </row>
    <row r="41" ht="20" customHeight="1" spans="1:6">
      <c r="A41" s="36" t="s">
        <v>63</v>
      </c>
      <c r="B41" s="74" t="s">
        <v>64</v>
      </c>
      <c r="C41" s="75" t="s">
        <v>65</v>
      </c>
      <c r="D41" s="76">
        <v>176</v>
      </c>
      <c r="E41" s="77">
        <v>223.2</v>
      </c>
      <c r="F41" s="78">
        <f>E41*D41</f>
        <v>39283.2</v>
      </c>
    </row>
    <row r="42" ht="20" customHeight="1" spans="1:6">
      <c r="A42" s="36" t="s">
        <v>66</v>
      </c>
      <c r="B42" s="74" t="s">
        <v>67</v>
      </c>
      <c r="C42" s="75" t="s">
        <v>65</v>
      </c>
      <c r="D42" s="76">
        <v>15</v>
      </c>
      <c r="E42" s="77">
        <v>159.95</v>
      </c>
      <c r="F42" s="78">
        <f t="shared" ref="F42:F48" si="2">E42*D42</f>
        <v>2399.25</v>
      </c>
    </row>
    <row r="43" ht="20" customHeight="1" spans="1:6">
      <c r="A43" s="70">
        <v>209</v>
      </c>
      <c r="B43" s="71" t="s">
        <v>68</v>
      </c>
      <c r="C43" s="72"/>
      <c r="D43" s="73"/>
      <c r="E43" s="79"/>
      <c r="F43" s="78"/>
    </row>
    <row r="44" ht="20" customHeight="1" spans="1:6">
      <c r="A44" s="80" t="s">
        <v>69</v>
      </c>
      <c r="B44" s="74" t="s">
        <v>68</v>
      </c>
      <c r="C44" s="75"/>
      <c r="D44" s="76"/>
      <c r="E44" s="81"/>
      <c r="F44" s="78"/>
    </row>
    <row r="45" ht="20" customHeight="1" spans="1:6">
      <c r="A45" s="36" t="s">
        <v>13</v>
      </c>
      <c r="B45" s="74" t="s">
        <v>70</v>
      </c>
      <c r="C45" s="75" t="s">
        <v>71</v>
      </c>
      <c r="D45" s="76">
        <v>34.85</v>
      </c>
      <c r="E45" s="81">
        <v>494.682</v>
      </c>
      <c r="F45" s="78">
        <f t="shared" si="2"/>
        <v>17239.6677</v>
      </c>
    </row>
    <row r="46" ht="20" customHeight="1" spans="1:6">
      <c r="A46" s="36" t="s">
        <v>72</v>
      </c>
      <c r="B46" s="74" t="s">
        <v>73</v>
      </c>
      <c r="C46" s="75" t="s">
        <v>71</v>
      </c>
      <c r="D46" s="76">
        <v>0.3</v>
      </c>
      <c r="E46" s="81">
        <v>745.93</v>
      </c>
      <c r="F46" s="78">
        <f t="shared" si="2"/>
        <v>223.779</v>
      </c>
    </row>
    <row r="47" ht="20" customHeight="1" spans="1:6">
      <c r="A47" s="70">
        <v>251</v>
      </c>
      <c r="B47" s="71" t="s">
        <v>74</v>
      </c>
      <c r="C47" s="68"/>
      <c r="D47" s="68"/>
      <c r="E47" s="81"/>
      <c r="F47" s="78"/>
    </row>
    <row r="48" ht="20" customHeight="1" spans="1:6">
      <c r="A48" s="80" t="s">
        <v>75</v>
      </c>
      <c r="B48" s="74" t="s">
        <v>76</v>
      </c>
      <c r="C48" s="75" t="s">
        <v>71</v>
      </c>
      <c r="D48" s="75">
        <v>39</v>
      </c>
      <c r="E48" s="81">
        <v>60.89</v>
      </c>
      <c r="F48" s="78">
        <f t="shared" si="2"/>
        <v>2374.71</v>
      </c>
    </row>
    <row r="49" ht="20" customHeight="1" spans="1:6">
      <c r="A49" s="36"/>
      <c r="B49" s="74"/>
      <c r="C49" s="75"/>
      <c r="D49" s="76"/>
      <c r="E49" s="41"/>
      <c r="F49" s="35"/>
    </row>
    <row r="50" ht="20" customHeight="1" spans="1:6">
      <c r="A50" s="70"/>
      <c r="B50" s="71"/>
      <c r="C50" s="68"/>
      <c r="D50" s="68"/>
      <c r="E50" s="41"/>
      <c r="F50" s="35"/>
    </row>
    <row r="51" ht="20" customHeight="1" spans="1:6">
      <c r="A51" s="70"/>
      <c r="B51" s="71"/>
      <c r="C51" s="75"/>
      <c r="D51" s="75"/>
      <c r="E51" s="41"/>
      <c r="F51" s="35"/>
    </row>
    <row r="52" ht="20" customHeight="1" spans="1:6">
      <c r="A52" s="80"/>
      <c r="B52" s="74"/>
      <c r="C52" s="75"/>
      <c r="D52" s="76"/>
      <c r="E52" s="41"/>
      <c r="F52" s="35"/>
    </row>
    <row r="53" ht="20" customHeight="1" spans="1:6">
      <c r="A53" s="80"/>
      <c r="B53" s="74"/>
      <c r="C53" s="75"/>
      <c r="D53" s="76"/>
      <c r="E53" s="41"/>
      <c r="F53" s="35"/>
    </row>
    <row r="54" ht="20" customHeight="1" spans="1:6">
      <c r="A54" s="80"/>
      <c r="B54" s="74"/>
      <c r="C54" s="75"/>
      <c r="D54" s="76"/>
      <c r="E54" s="82"/>
      <c r="F54" s="35"/>
    </row>
    <row r="55" ht="20" customHeight="1" spans="1:6">
      <c r="A55" s="80"/>
      <c r="B55" s="74"/>
      <c r="C55" s="75"/>
      <c r="D55" s="76"/>
      <c r="E55" s="82"/>
      <c r="F55" s="35"/>
    </row>
    <row r="56" ht="20" customHeight="1" spans="1:6">
      <c r="A56" s="80"/>
      <c r="B56" s="74"/>
      <c r="C56" s="75"/>
      <c r="D56" s="76"/>
      <c r="E56" s="82"/>
      <c r="F56" s="35"/>
    </row>
    <row r="57" ht="20" customHeight="1" spans="1:6">
      <c r="A57" s="80"/>
      <c r="B57" s="74"/>
      <c r="C57" s="75"/>
      <c r="D57" s="76"/>
      <c r="E57" s="82"/>
      <c r="F57" s="35"/>
    </row>
    <row r="58" ht="20" customHeight="1" spans="1:6">
      <c r="A58" s="80"/>
      <c r="B58" s="74"/>
      <c r="C58" s="75"/>
      <c r="D58" s="76"/>
      <c r="E58" s="82"/>
      <c r="F58" s="35"/>
    </row>
    <row r="59" ht="20" customHeight="1" spans="1:6">
      <c r="A59" s="80"/>
      <c r="B59" s="74"/>
      <c r="C59" s="75"/>
      <c r="D59" s="76"/>
      <c r="E59" s="82"/>
      <c r="F59" s="35"/>
    </row>
    <row r="60" ht="20" customHeight="1" spans="1:6">
      <c r="A60" s="83"/>
      <c r="B60" s="74"/>
      <c r="C60" s="75"/>
      <c r="D60" s="76"/>
      <c r="E60" s="82"/>
      <c r="F60" s="35"/>
    </row>
    <row r="61" ht="20" customHeight="1" spans="1:6">
      <c r="A61" s="54" t="s">
        <v>77</v>
      </c>
      <c r="B61" s="55"/>
      <c r="C61" s="56">
        <f>SUM(F41:F58)</f>
        <v>61520.6067</v>
      </c>
      <c r="D61" s="57"/>
      <c r="E61" s="58" t="s">
        <v>59</v>
      </c>
      <c r="F61" s="59"/>
    </row>
    <row r="62" ht="29" customHeight="1" spans="1:6">
      <c r="A62" s="60"/>
      <c r="B62" s="60"/>
      <c r="C62" s="60"/>
      <c r="D62" s="60"/>
      <c r="E62" s="60"/>
      <c r="F62" s="60"/>
    </row>
    <row r="63" ht="29" customHeight="1" spans="1:6">
      <c r="A63" s="60"/>
      <c r="B63" s="60"/>
      <c r="C63" s="60"/>
      <c r="D63" s="60"/>
      <c r="E63" s="60"/>
      <c r="F63" s="60"/>
    </row>
    <row r="64" ht="29" customHeight="1" spans="1:6">
      <c r="A64" s="60"/>
      <c r="B64" s="60"/>
      <c r="C64" s="60"/>
      <c r="D64" s="60"/>
      <c r="E64" s="60"/>
      <c r="F64" s="60"/>
    </row>
    <row r="65" ht="29" customHeight="1" spans="1:6">
      <c r="A65" s="60"/>
      <c r="B65" s="60"/>
      <c r="C65" s="60"/>
      <c r="D65" s="60"/>
      <c r="E65" s="60"/>
      <c r="F65" s="60"/>
    </row>
    <row r="66" ht="29" customHeight="1" spans="1:6">
      <c r="A66" s="60"/>
      <c r="B66" s="60"/>
      <c r="C66" s="60"/>
      <c r="D66" s="60"/>
      <c r="E66" s="60"/>
      <c r="F66" s="60"/>
    </row>
    <row r="67" ht="29" customHeight="1" spans="1:6">
      <c r="A67" s="60"/>
      <c r="B67" s="60"/>
      <c r="C67" s="60"/>
      <c r="D67" s="60"/>
      <c r="E67" s="60"/>
      <c r="F67" s="60"/>
    </row>
    <row r="68" ht="29" customHeight="1" spans="1:6">
      <c r="A68" s="60"/>
      <c r="B68" s="60"/>
      <c r="C68" s="60"/>
      <c r="D68" s="60"/>
      <c r="E68" s="60"/>
      <c r="F68" s="60"/>
    </row>
    <row r="69" ht="29" customHeight="1" spans="1:6">
      <c r="A69" s="60" t="s">
        <v>1</v>
      </c>
      <c r="B69" s="60"/>
      <c r="C69" s="60"/>
      <c r="D69" s="60"/>
      <c r="E69" s="60"/>
      <c r="F69" s="60"/>
    </row>
    <row r="70" ht="22" customHeight="1" spans="1:6">
      <c r="A70" s="61" t="s">
        <v>78</v>
      </c>
      <c r="B70" s="62"/>
      <c r="C70" s="62"/>
      <c r="D70" s="62"/>
      <c r="E70" s="62"/>
      <c r="F70" s="63"/>
    </row>
    <row r="71" ht="23" customHeight="1" spans="1:6">
      <c r="A71" s="84" t="s">
        <v>79</v>
      </c>
      <c r="B71" s="85"/>
      <c r="C71" s="85"/>
      <c r="D71" s="85"/>
      <c r="E71" s="85"/>
      <c r="F71" s="86"/>
    </row>
    <row r="72" ht="24" customHeight="1" spans="1:6">
      <c r="A72" s="87" t="s">
        <v>4</v>
      </c>
      <c r="B72" s="68" t="s">
        <v>5</v>
      </c>
      <c r="C72" s="88" t="s">
        <v>6</v>
      </c>
      <c r="D72" s="68" t="s">
        <v>7</v>
      </c>
      <c r="E72" s="68" t="s">
        <v>8</v>
      </c>
      <c r="F72" s="89" t="s">
        <v>9</v>
      </c>
    </row>
    <row r="73" ht="20" customHeight="1" spans="1:6">
      <c r="A73" s="87">
        <v>351</v>
      </c>
      <c r="B73" s="71" t="s">
        <v>80</v>
      </c>
      <c r="C73" s="90"/>
      <c r="D73" s="73"/>
      <c r="E73" s="90"/>
      <c r="F73" s="91"/>
    </row>
    <row r="74" ht="20" customHeight="1" spans="1:6">
      <c r="A74" s="87" t="s">
        <v>81</v>
      </c>
      <c r="B74" s="71" t="s">
        <v>82</v>
      </c>
      <c r="C74" s="90"/>
      <c r="D74" s="73"/>
      <c r="E74" s="90"/>
      <c r="F74" s="91"/>
    </row>
    <row r="75" ht="20" customHeight="1" spans="1:6">
      <c r="A75" s="92" t="s">
        <v>72</v>
      </c>
      <c r="B75" s="74" t="s">
        <v>83</v>
      </c>
      <c r="C75" s="75" t="s">
        <v>71</v>
      </c>
      <c r="D75" s="76">
        <v>43.7</v>
      </c>
      <c r="E75" s="93">
        <v>35.694</v>
      </c>
      <c r="F75" s="94">
        <f>E75*D75</f>
        <v>1559.8278</v>
      </c>
    </row>
    <row r="76" ht="20" customHeight="1" spans="1:6">
      <c r="A76" s="87" t="s">
        <v>84</v>
      </c>
      <c r="B76" s="71" t="s">
        <v>85</v>
      </c>
      <c r="C76" s="90"/>
      <c r="D76" s="95"/>
      <c r="E76" s="93"/>
      <c r="F76" s="94"/>
    </row>
    <row r="77" ht="20" customHeight="1" spans="1:6">
      <c r="A77" s="36" t="s">
        <v>13</v>
      </c>
      <c r="B77" s="74" t="s">
        <v>86</v>
      </c>
      <c r="C77" s="75" t="s">
        <v>71</v>
      </c>
      <c r="D77" s="76">
        <f>2613.8*0.05+98*0.05+3121.2*0.05</f>
        <v>291.65</v>
      </c>
      <c r="E77" s="93">
        <f>5.16/0.05</f>
        <v>103.2</v>
      </c>
      <c r="F77" s="94">
        <f t="shared" ref="F76:F93" si="3">E77*D77</f>
        <v>30098.28</v>
      </c>
    </row>
    <row r="78" ht="20" customHeight="1" spans="1:6">
      <c r="A78" s="36" t="s">
        <v>16</v>
      </c>
      <c r="B78" s="74" t="s">
        <v>87</v>
      </c>
      <c r="C78" s="75" t="s">
        <v>88</v>
      </c>
      <c r="D78" s="95">
        <v>17735</v>
      </c>
      <c r="E78" s="96">
        <v>1.6054</v>
      </c>
      <c r="F78" s="94">
        <f t="shared" si="3"/>
        <v>28471.769</v>
      </c>
    </row>
    <row r="79" ht="20" customHeight="1" spans="1:6">
      <c r="A79" s="87" t="s">
        <v>89</v>
      </c>
      <c r="B79" s="71" t="s">
        <v>90</v>
      </c>
      <c r="C79" s="75" t="s">
        <v>71</v>
      </c>
      <c r="D79" s="76">
        <f>452+2939.2*0.2</f>
        <v>1039.84</v>
      </c>
      <c r="E79" s="96">
        <v>35.694</v>
      </c>
      <c r="F79" s="94">
        <f t="shared" si="3"/>
        <v>37116.04896</v>
      </c>
    </row>
    <row r="80" ht="20" customHeight="1" spans="1:6">
      <c r="A80" s="97">
        <v>356</v>
      </c>
      <c r="B80" s="71" t="s">
        <v>91</v>
      </c>
      <c r="C80" s="75"/>
      <c r="D80" s="76"/>
      <c r="E80" s="98"/>
      <c r="F80" s="94"/>
    </row>
    <row r="81" ht="20" customHeight="1" spans="1:6">
      <c r="A81" s="99" t="s">
        <v>92</v>
      </c>
      <c r="B81" s="74" t="s">
        <v>93</v>
      </c>
      <c r="C81" s="75" t="s">
        <v>71</v>
      </c>
      <c r="D81" s="76">
        <f>5.5+38.2</f>
        <v>43.7</v>
      </c>
      <c r="E81" s="81">
        <v>428.535</v>
      </c>
      <c r="F81" s="94">
        <f>E81*D81</f>
        <v>18726.9795</v>
      </c>
    </row>
    <row r="82" ht="20" customHeight="1" spans="1:6">
      <c r="A82" s="87">
        <v>358</v>
      </c>
      <c r="B82" s="71" t="s">
        <v>94</v>
      </c>
      <c r="C82" s="75"/>
      <c r="D82" s="95"/>
      <c r="E82" s="81"/>
      <c r="F82" s="94"/>
    </row>
    <row r="83" ht="20" customHeight="1" spans="1:6">
      <c r="A83" s="87" t="s">
        <v>95</v>
      </c>
      <c r="B83" s="71" t="s">
        <v>96</v>
      </c>
      <c r="C83" s="75"/>
      <c r="D83" s="76"/>
      <c r="E83" s="81"/>
      <c r="F83" s="94"/>
    </row>
    <row r="84" ht="20" customHeight="1" spans="1:6">
      <c r="A84" s="36" t="s">
        <v>13</v>
      </c>
      <c r="B84" s="74" t="s">
        <v>97</v>
      </c>
      <c r="C84" s="75" t="s">
        <v>88</v>
      </c>
      <c r="D84" s="76">
        <f>452/0.2+2939</f>
        <v>5199</v>
      </c>
      <c r="E84" s="81">
        <v>84.9083</v>
      </c>
      <c r="F84" s="94">
        <f t="shared" si="3"/>
        <v>441438.2517</v>
      </c>
    </row>
    <row r="85" ht="20" customHeight="1" spans="1:6">
      <c r="A85" s="87">
        <v>359</v>
      </c>
      <c r="B85" s="71" t="s">
        <v>98</v>
      </c>
      <c r="C85" s="75"/>
      <c r="D85" s="76"/>
      <c r="E85" s="81"/>
      <c r="F85" s="94"/>
    </row>
    <row r="86" ht="20" customHeight="1" spans="1:6">
      <c r="A86" s="99" t="s">
        <v>99</v>
      </c>
      <c r="B86" s="74" t="s">
        <v>100</v>
      </c>
      <c r="C86" s="75" t="s">
        <v>88</v>
      </c>
      <c r="D86" s="76">
        <f>18041+855</f>
        <v>18896</v>
      </c>
      <c r="E86" s="81">
        <v>2.05015</v>
      </c>
      <c r="F86" s="94">
        <f t="shared" si="3"/>
        <v>38739.6344</v>
      </c>
    </row>
    <row r="87" ht="20" customHeight="1" spans="1:6">
      <c r="A87" s="99" t="s">
        <v>101</v>
      </c>
      <c r="B87" s="74" t="s">
        <v>102</v>
      </c>
      <c r="C87" s="75" t="s">
        <v>88</v>
      </c>
      <c r="D87" s="76">
        <f>2939+218.5</f>
        <v>3157.5</v>
      </c>
      <c r="E87" s="81">
        <v>8.6564</v>
      </c>
      <c r="F87" s="94">
        <f t="shared" si="3"/>
        <v>27332.583</v>
      </c>
    </row>
    <row r="88" ht="20" customHeight="1" spans="1:6">
      <c r="A88" s="87">
        <v>360</v>
      </c>
      <c r="B88" s="71" t="s">
        <v>103</v>
      </c>
      <c r="C88" s="75"/>
      <c r="D88" s="95"/>
      <c r="E88" s="81"/>
      <c r="F88" s="94"/>
    </row>
    <row r="89" ht="20" customHeight="1" spans="1:6">
      <c r="A89" s="87" t="s">
        <v>104</v>
      </c>
      <c r="B89" s="71" t="s">
        <v>105</v>
      </c>
      <c r="C89" s="75"/>
      <c r="D89" s="76"/>
      <c r="E89" s="81"/>
      <c r="F89" s="94"/>
    </row>
    <row r="90" ht="20" customHeight="1" spans="1:6">
      <c r="A90" s="36" t="s">
        <v>13</v>
      </c>
      <c r="B90" s="74" t="s">
        <v>106</v>
      </c>
      <c r="C90" s="75" t="s">
        <v>88</v>
      </c>
      <c r="D90" s="76">
        <f>20980+1073.5</f>
        <v>22053.5</v>
      </c>
      <c r="E90" s="81">
        <v>74.6575</v>
      </c>
      <c r="F90" s="94">
        <f t="shared" si="3"/>
        <v>1646459.17625</v>
      </c>
    </row>
    <row r="91" ht="20" customHeight="1" spans="1:6">
      <c r="A91" s="36" t="s">
        <v>16</v>
      </c>
      <c r="B91" s="74" t="s">
        <v>107</v>
      </c>
      <c r="C91" s="75" t="s">
        <v>71</v>
      </c>
      <c r="D91" s="76">
        <f>97.7</f>
        <v>97.7</v>
      </c>
      <c r="E91" s="39">
        <v>1531.15</v>
      </c>
      <c r="F91" s="94">
        <f t="shared" si="3"/>
        <v>149593.355</v>
      </c>
    </row>
    <row r="92" ht="20" customHeight="1" spans="1:6">
      <c r="A92" s="87">
        <v>366</v>
      </c>
      <c r="B92" s="71" t="s">
        <v>108</v>
      </c>
      <c r="C92" s="75"/>
      <c r="D92" s="76"/>
      <c r="E92" s="81"/>
      <c r="F92" s="94"/>
    </row>
    <row r="93" ht="20" customHeight="1" spans="1:6">
      <c r="A93" s="99" t="s">
        <v>109</v>
      </c>
      <c r="B93" s="74" t="s">
        <v>110</v>
      </c>
      <c r="C93" s="75" t="s">
        <v>88</v>
      </c>
      <c r="D93" s="76">
        <f>1957.5+130</f>
        <v>2087.5</v>
      </c>
      <c r="E93" s="81">
        <v>22.9645</v>
      </c>
      <c r="F93" s="94">
        <f t="shared" si="3"/>
        <v>47938.39375</v>
      </c>
    </row>
    <row r="94" ht="20" customHeight="1" spans="1:6">
      <c r="A94" s="87"/>
      <c r="B94" s="71"/>
      <c r="C94" s="75"/>
      <c r="D94" s="76"/>
      <c r="E94" s="41"/>
      <c r="F94" s="35"/>
    </row>
    <row r="95" ht="20" customHeight="1" spans="1:6">
      <c r="A95" s="99"/>
      <c r="B95" s="74"/>
      <c r="C95" s="75"/>
      <c r="D95" s="76"/>
      <c r="E95" s="41"/>
      <c r="F95" s="35"/>
    </row>
    <row r="96" ht="20" customHeight="1" spans="1:6">
      <c r="A96" s="99"/>
      <c r="B96" s="75"/>
      <c r="C96" s="75"/>
      <c r="D96" s="76"/>
      <c r="E96" s="41"/>
      <c r="F96" s="35"/>
    </row>
    <row r="97" ht="20" customHeight="1" spans="1:6">
      <c r="A97" s="99"/>
      <c r="B97" s="75"/>
      <c r="C97" s="75"/>
      <c r="D97" s="100"/>
      <c r="E97" s="101"/>
      <c r="F97" s="35"/>
    </row>
    <row r="98" ht="20" customHeight="1" spans="1:6">
      <c r="A98" s="99"/>
      <c r="B98" s="75"/>
      <c r="C98" s="75"/>
      <c r="D98" s="100"/>
      <c r="E98" s="101"/>
      <c r="F98" s="35"/>
    </row>
    <row r="99" ht="20" customHeight="1" spans="1:6">
      <c r="A99" s="99"/>
      <c r="B99" s="75"/>
      <c r="C99" s="75"/>
      <c r="D99" s="100"/>
      <c r="E99" s="101"/>
      <c r="F99" s="35"/>
    </row>
    <row r="100" ht="20" customHeight="1" spans="1:6">
      <c r="A100" s="99"/>
      <c r="B100" s="75"/>
      <c r="C100" s="75"/>
      <c r="D100" s="100"/>
      <c r="E100" s="101"/>
      <c r="F100" s="35"/>
    </row>
    <row r="101" ht="20" customHeight="1" spans="1:6">
      <c r="A101" s="99"/>
      <c r="B101" s="75"/>
      <c r="C101" s="75"/>
      <c r="D101" s="100"/>
      <c r="E101" s="101"/>
      <c r="F101" s="35"/>
    </row>
    <row r="102" ht="20" customHeight="1" spans="1:6">
      <c r="A102" s="99"/>
      <c r="B102" s="75"/>
      <c r="C102" s="75"/>
      <c r="D102" s="76"/>
      <c r="E102" s="41"/>
      <c r="F102" s="35"/>
    </row>
    <row r="103" ht="20" customHeight="1" spans="1:6">
      <c r="A103" s="54" t="s">
        <v>111</v>
      </c>
      <c r="B103" s="55"/>
      <c r="C103" s="56">
        <f>SUM(F75:F100)</f>
        <v>2467474.29936</v>
      </c>
      <c r="D103" s="57"/>
      <c r="E103" s="58" t="s">
        <v>59</v>
      </c>
      <c r="F103" s="59"/>
    </row>
    <row r="104" ht="15" customHeight="1" spans="1:6">
      <c r="A104" s="102"/>
      <c r="B104" s="103"/>
      <c r="C104" s="102"/>
      <c r="D104" s="104"/>
      <c r="E104" s="105"/>
      <c r="F104" s="106"/>
    </row>
    <row r="105" ht="29" customHeight="1" spans="1:6">
      <c r="A105" s="60" t="s">
        <v>1</v>
      </c>
      <c r="B105" s="60"/>
      <c r="C105" s="60"/>
      <c r="D105" s="60"/>
      <c r="E105" s="60"/>
      <c r="F105" s="60"/>
    </row>
    <row r="106" ht="20" customHeight="1" spans="1:6">
      <c r="A106" s="61" t="s">
        <v>112</v>
      </c>
      <c r="B106" s="62"/>
      <c r="C106" s="62"/>
      <c r="D106" s="62"/>
      <c r="E106" s="62"/>
      <c r="F106" s="63"/>
    </row>
    <row r="107" ht="20" customHeight="1" spans="1:6">
      <c r="A107" s="84" t="s">
        <v>113</v>
      </c>
      <c r="B107" s="85"/>
      <c r="C107" s="85"/>
      <c r="D107" s="85"/>
      <c r="E107" s="85"/>
      <c r="F107" s="86"/>
    </row>
    <row r="108" ht="20" customHeight="1" spans="1:6">
      <c r="A108" s="87" t="s">
        <v>4</v>
      </c>
      <c r="B108" s="68" t="s">
        <v>5</v>
      </c>
      <c r="C108" s="88" t="s">
        <v>6</v>
      </c>
      <c r="D108" s="68" t="s">
        <v>7</v>
      </c>
      <c r="E108" s="107" t="s">
        <v>8</v>
      </c>
      <c r="F108" s="89" t="s">
        <v>9</v>
      </c>
    </row>
    <row r="109" ht="20" customHeight="1" spans="1:6">
      <c r="A109" s="97">
        <v>463</v>
      </c>
      <c r="B109" s="68" t="s">
        <v>114</v>
      </c>
      <c r="C109" s="75"/>
      <c r="D109" s="90"/>
      <c r="E109" s="72"/>
      <c r="F109" s="91"/>
    </row>
    <row r="110" ht="20" customHeight="1" spans="1:6">
      <c r="A110" s="97" t="s">
        <v>115</v>
      </c>
      <c r="B110" s="68" t="s">
        <v>116</v>
      </c>
      <c r="C110" s="90"/>
      <c r="D110" s="90"/>
      <c r="E110" s="72"/>
      <c r="F110" s="91"/>
    </row>
    <row r="111" ht="20" customHeight="1" spans="1:6">
      <c r="A111" s="36" t="s">
        <v>117</v>
      </c>
      <c r="B111" s="68" t="s">
        <v>118</v>
      </c>
      <c r="C111" s="75" t="s">
        <v>71</v>
      </c>
      <c r="D111" s="90">
        <v>1.72</v>
      </c>
      <c r="E111" s="41">
        <v>1229.13</v>
      </c>
      <c r="F111" s="108">
        <f>E111*D111</f>
        <v>2114.1036</v>
      </c>
    </row>
    <row r="112" ht="20" customHeight="1" spans="1:6">
      <c r="A112" s="36" t="s">
        <v>119</v>
      </c>
      <c r="B112" s="68" t="s">
        <v>120</v>
      </c>
      <c r="C112" s="90" t="s">
        <v>65</v>
      </c>
      <c r="D112" s="90">
        <v>56</v>
      </c>
      <c r="E112" s="41">
        <v>7.07</v>
      </c>
      <c r="F112" s="108">
        <f>E112*D112</f>
        <v>395.92</v>
      </c>
    </row>
    <row r="113" ht="20" customHeight="1" spans="1:6">
      <c r="A113" s="99"/>
      <c r="B113" s="75"/>
      <c r="C113" s="75"/>
      <c r="D113" s="109"/>
      <c r="E113" s="41"/>
      <c r="F113" s="35"/>
    </row>
    <row r="114" ht="20" customHeight="1" spans="1:6">
      <c r="A114" s="99"/>
      <c r="B114" s="75"/>
      <c r="C114" s="75"/>
      <c r="D114" s="110"/>
      <c r="E114" s="41"/>
      <c r="F114" s="35"/>
    </row>
    <row r="115" ht="20" customHeight="1" spans="1:6">
      <c r="A115" s="99"/>
      <c r="B115" s="75"/>
      <c r="C115" s="75"/>
      <c r="D115" s="110"/>
      <c r="E115" s="41"/>
      <c r="F115" s="35"/>
    </row>
    <row r="116" ht="20" customHeight="1" spans="1:6">
      <c r="A116" s="99"/>
      <c r="B116" s="75"/>
      <c r="C116" s="75"/>
      <c r="D116" s="110"/>
      <c r="E116" s="41"/>
      <c r="F116" s="35"/>
    </row>
    <row r="117" ht="20" customHeight="1" spans="1:6">
      <c r="A117" s="97"/>
      <c r="B117" s="68"/>
      <c r="C117" s="75"/>
      <c r="D117" s="90"/>
      <c r="E117" s="41"/>
      <c r="F117" s="35"/>
    </row>
    <row r="118" ht="20" customHeight="1" spans="1:6">
      <c r="A118" s="97"/>
      <c r="B118" s="68"/>
      <c r="C118" s="90"/>
      <c r="D118" s="90"/>
      <c r="E118" s="41"/>
      <c r="F118" s="91"/>
    </row>
    <row r="119" ht="20" customHeight="1" spans="1:6">
      <c r="A119" s="99"/>
      <c r="B119" s="75"/>
      <c r="C119" s="75"/>
      <c r="D119" s="109"/>
      <c r="E119" s="41"/>
      <c r="F119" s="35"/>
    </row>
    <row r="120" ht="20" customHeight="1" spans="1:6">
      <c r="A120" s="111"/>
      <c r="B120" s="75"/>
      <c r="C120" s="90"/>
      <c r="D120" s="90"/>
      <c r="E120" s="41"/>
      <c r="F120" s="35"/>
    </row>
    <row r="121" ht="20" customHeight="1" spans="1:6">
      <c r="A121" s="99"/>
      <c r="B121" s="75"/>
      <c r="C121" s="90"/>
      <c r="D121" s="90"/>
      <c r="E121" s="41"/>
      <c r="F121" s="91"/>
    </row>
    <row r="122" ht="20" customHeight="1" spans="1:6">
      <c r="A122" s="99"/>
      <c r="B122" s="75"/>
      <c r="C122" s="75"/>
      <c r="D122" s="110"/>
      <c r="E122" s="41"/>
      <c r="F122" s="35"/>
    </row>
    <row r="123" ht="20" customHeight="1" spans="1:6">
      <c r="A123" s="99"/>
      <c r="B123" s="75"/>
      <c r="C123" s="75"/>
      <c r="D123" s="112"/>
      <c r="E123" s="41"/>
      <c r="F123" s="35"/>
    </row>
    <row r="124" ht="20" customHeight="1" spans="1:6">
      <c r="A124" s="99"/>
      <c r="B124" s="75"/>
      <c r="C124" s="75"/>
      <c r="D124" s="110"/>
      <c r="E124" s="41"/>
      <c r="F124" s="35"/>
    </row>
    <row r="125" ht="20" customHeight="1" spans="1:6">
      <c r="A125" s="99"/>
      <c r="B125" s="75"/>
      <c r="C125" s="90"/>
      <c r="D125" s="90"/>
      <c r="E125" s="41"/>
      <c r="F125" s="91"/>
    </row>
    <row r="126" ht="20" customHeight="1" spans="1:6">
      <c r="A126" s="99"/>
      <c r="B126" s="75"/>
      <c r="C126" s="75"/>
      <c r="D126" s="109"/>
      <c r="E126" s="41"/>
      <c r="F126" s="35"/>
    </row>
    <row r="127" ht="20" customHeight="1" spans="1:6">
      <c r="A127" s="99"/>
      <c r="B127" s="75"/>
      <c r="C127" s="75"/>
      <c r="D127" s="109"/>
      <c r="E127" s="41"/>
      <c r="F127" s="35"/>
    </row>
    <row r="128" ht="20" customHeight="1" spans="1:6">
      <c r="A128" s="99"/>
      <c r="B128" s="75"/>
      <c r="C128" s="75"/>
      <c r="D128" s="109"/>
      <c r="E128" s="41"/>
      <c r="F128" s="35"/>
    </row>
    <row r="129" ht="20" customHeight="1" spans="1:6">
      <c r="A129" s="99"/>
      <c r="B129" s="75"/>
      <c r="C129" s="75"/>
      <c r="D129" s="110"/>
      <c r="E129" s="41"/>
      <c r="F129" s="35"/>
    </row>
    <row r="130" ht="20" customHeight="1" spans="1:6">
      <c r="A130" s="99"/>
      <c r="B130" s="75"/>
      <c r="C130" s="75"/>
      <c r="D130" s="110"/>
      <c r="E130" s="41"/>
      <c r="F130" s="35"/>
    </row>
    <row r="131" ht="20" customHeight="1" spans="1:6">
      <c r="A131" s="99"/>
      <c r="B131" s="75"/>
      <c r="C131" s="75"/>
      <c r="D131" s="110"/>
      <c r="E131" s="41"/>
      <c r="F131" s="113"/>
    </row>
    <row r="132" ht="20" customHeight="1" spans="1:6">
      <c r="A132" s="54" t="s">
        <v>121</v>
      </c>
      <c r="B132" s="55"/>
      <c r="C132" s="56">
        <f>SUM(F111:F129)</f>
        <v>2510.0236</v>
      </c>
      <c r="D132" s="57"/>
      <c r="E132" s="58" t="s">
        <v>59</v>
      </c>
      <c r="F132" s="59"/>
    </row>
    <row r="133" ht="15" customHeight="1" spans="1:6">
      <c r="A133" s="114"/>
      <c r="B133" s="115"/>
      <c r="C133" s="115"/>
      <c r="D133" s="115"/>
      <c r="E133" s="115"/>
      <c r="F133" s="106"/>
    </row>
    <row r="134" ht="15" customHeight="1" spans="1:6">
      <c r="A134" s="114"/>
      <c r="B134" s="115"/>
      <c r="C134" s="115"/>
      <c r="D134" s="115"/>
      <c r="E134" s="115"/>
      <c r="F134" s="106"/>
    </row>
    <row r="135" ht="15" customHeight="1" spans="1:6">
      <c r="A135" s="114"/>
      <c r="B135" s="115"/>
      <c r="C135" s="115"/>
      <c r="D135" s="115"/>
      <c r="E135" s="115"/>
      <c r="F135" s="106"/>
    </row>
    <row r="136" ht="15" customHeight="1" spans="1:6">
      <c r="A136" s="114"/>
      <c r="B136" s="115"/>
      <c r="C136" s="115"/>
      <c r="D136" s="115"/>
      <c r="E136" s="115"/>
      <c r="F136" s="106"/>
    </row>
    <row r="137" ht="15" customHeight="1" spans="1:6">
      <c r="A137" s="114"/>
      <c r="B137" s="115"/>
      <c r="C137" s="115"/>
      <c r="D137" s="115"/>
      <c r="E137" s="115"/>
      <c r="F137" s="106"/>
    </row>
    <row r="138" ht="15" customHeight="1" spans="1:6">
      <c r="A138" s="114"/>
      <c r="B138" s="115"/>
      <c r="C138" s="115"/>
      <c r="D138" s="115"/>
      <c r="E138" s="115"/>
      <c r="F138" s="106"/>
    </row>
    <row r="139" ht="15" customHeight="1" spans="1:6">
      <c r="A139" s="114"/>
      <c r="B139" s="115"/>
      <c r="C139" s="115"/>
      <c r="D139" s="115"/>
      <c r="E139" s="115"/>
      <c r="F139" s="106"/>
    </row>
    <row r="140" ht="15" customHeight="1" spans="1:6">
      <c r="A140" s="114"/>
      <c r="B140" s="115"/>
      <c r="C140" s="115"/>
      <c r="D140" s="115"/>
      <c r="E140" s="115"/>
      <c r="F140" s="106"/>
    </row>
    <row r="141" ht="15" customHeight="1" spans="1:6">
      <c r="A141" s="114"/>
      <c r="B141" s="115"/>
      <c r="C141" s="115"/>
      <c r="D141" s="115"/>
      <c r="E141" s="115"/>
      <c r="F141" s="106"/>
    </row>
    <row r="142" ht="15" customHeight="1" spans="1:6">
      <c r="A142" s="114"/>
      <c r="B142" s="115"/>
      <c r="C142" s="115"/>
      <c r="D142" s="115"/>
      <c r="E142" s="115"/>
      <c r="F142" s="106"/>
    </row>
    <row r="143" ht="29" customHeight="1" spans="1:6">
      <c r="A143" s="60" t="s">
        <v>1</v>
      </c>
      <c r="B143" s="60"/>
      <c r="C143" s="60"/>
      <c r="D143" s="60"/>
      <c r="E143" s="60"/>
      <c r="F143" s="60"/>
    </row>
    <row r="144" ht="20" customHeight="1" spans="1:6">
      <c r="A144" s="61" t="s">
        <v>122</v>
      </c>
      <c r="B144" s="62"/>
      <c r="C144" s="62"/>
      <c r="D144" s="62"/>
      <c r="E144" s="62"/>
      <c r="F144" s="63"/>
    </row>
    <row r="145" ht="15" customHeight="1" spans="1:6">
      <c r="A145" s="84" t="s">
        <v>123</v>
      </c>
      <c r="B145" s="85"/>
      <c r="C145" s="85"/>
      <c r="D145" s="85"/>
      <c r="E145" s="85"/>
      <c r="F145" s="86"/>
    </row>
    <row r="146" ht="15" customHeight="1" spans="1:6">
      <c r="A146" s="87" t="s">
        <v>4</v>
      </c>
      <c r="B146" s="68" t="s">
        <v>5</v>
      </c>
      <c r="C146" s="88" t="s">
        <v>6</v>
      </c>
      <c r="D146" s="68" t="s">
        <v>7</v>
      </c>
      <c r="E146" s="68" t="s">
        <v>8</v>
      </c>
      <c r="F146" s="89" t="s">
        <v>9</v>
      </c>
    </row>
    <row r="147" ht="15" customHeight="1" spans="1:6">
      <c r="A147" s="97">
        <v>605</v>
      </c>
      <c r="B147" s="71" t="s">
        <v>124</v>
      </c>
      <c r="C147" s="75"/>
      <c r="D147" s="109"/>
      <c r="E147" s="68"/>
      <c r="F147" s="89"/>
    </row>
    <row r="148" ht="15" customHeight="1" spans="1:6">
      <c r="A148" s="111" t="s">
        <v>125</v>
      </c>
      <c r="B148" s="74" t="s">
        <v>126</v>
      </c>
      <c r="C148" s="75"/>
      <c r="D148" s="109"/>
      <c r="E148" s="68"/>
      <c r="F148" s="89"/>
    </row>
    <row r="149" ht="15" customHeight="1" spans="1:6">
      <c r="A149" s="36" t="s">
        <v>13</v>
      </c>
      <c r="B149" s="74" t="s">
        <v>127</v>
      </c>
      <c r="C149" s="75" t="s">
        <v>88</v>
      </c>
      <c r="D149" s="109">
        <v>1189</v>
      </c>
      <c r="E149" s="75">
        <v>36.86</v>
      </c>
      <c r="F149" s="94">
        <f>E149*D149</f>
        <v>43826.54</v>
      </c>
    </row>
    <row r="150" ht="15" customHeight="1" spans="1:6">
      <c r="A150" s="97">
        <v>652</v>
      </c>
      <c r="B150" s="71" t="s">
        <v>128</v>
      </c>
      <c r="C150" s="90"/>
      <c r="D150" s="90"/>
      <c r="E150" s="90"/>
      <c r="F150" s="94"/>
    </row>
    <row r="151" ht="15" customHeight="1" spans="1:6">
      <c r="A151" s="97" t="s">
        <v>129</v>
      </c>
      <c r="B151" s="71" t="s">
        <v>130</v>
      </c>
      <c r="C151" s="75"/>
      <c r="D151" s="110"/>
      <c r="E151" s="41"/>
      <c r="F151" s="94"/>
    </row>
    <row r="152" ht="26" customHeight="1" spans="1:6">
      <c r="A152" s="36" t="s">
        <v>13</v>
      </c>
      <c r="B152" s="74" t="s">
        <v>131</v>
      </c>
      <c r="C152" s="75" t="s">
        <v>65</v>
      </c>
      <c r="D152" s="110">
        <v>144</v>
      </c>
      <c r="E152" s="41">
        <v>378.97</v>
      </c>
      <c r="F152" s="94">
        <f t="shared" ref="F150:F179" si="4">E152*D152</f>
        <v>54571.68</v>
      </c>
    </row>
    <row r="153" ht="26" customHeight="1" spans="1:6">
      <c r="A153" s="36" t="s">
        <v>16</v>
      </c>
      <c r="B153" s="74" t="s">
        <v>132</v>
      </c>
      <c r="C153" s="75" t="s">
        <v>65</v>
      </c>
      <c r="D153" s="110">
        <v>12</v>
      </c>
      <c r="E153" s="41">
        <v>423.38</v>
      </c>
      <c r="F153" s="94">
        <f t="shared" si="4"/>
        <v>5080.56</v>
      </c>
    </row>
    <row r="154" ht="15" customHeight="1" spans="1:6">
      <c r="A154" s="36" t="s">
        <v>133</v>
      </c>
      <c r="B154" s="74" t="s">
        <v>134</v>
      </c>
      <c r="C154" s="75" t="s">
        <v>65</v>
      </c>
      <c r="D154" s="116">
        <v>54</v>
      </c>
      <c r="E154" s="41">
        <v>132.95</v>
      </c>
      <c r="F154" s="94">
        <f t="shared" si="4"/>
        <v>7179.3</v>
      </c>
    </row>
    <row r="155" ht="15" customHeight="1" spans="1:6">
      <c r="A155" s="36" t="s">
        <v>72</v>
      </c>
      <c r="B155" s="74" t="s">
        <v>135</v>
      </c>
      <c r="C155" s="75" t="s">
        <v>65</v>
      </c>
      <c r="D155" s="109">
        <v>840</v>
      </c>
      <c r="E155" s="41">
        <v>16.12</v>
      </c>
      <c r="F155" s="94">
        <f t="shared" si="4"/>
        <v>13540.8</v>
      </c>
    </row>
    <row r="156" ht="15" customHeight="1" spans="1:6">
      <c r="A156" s="36" t="s">
        <v>63</v>
      </c>
      <c r="B156" s="74" t="s">
        <v>136</v>
      </c>
      <c r="C156" s="75" t="s">
        <v>88</v>
      </c>
      <c r="D156" s="109">
        <v>14</v>
      </c>
      <c r="E156" s="41">
        <v>303.11</v>
      </c>
      <c r="F156" s="94">
        <f t="shared" si="4"/>
        <v>4243.54</v>
      </c>
    </row>
    <row r="157" ht="15" customHeight="1" spans="1:6">
      <c r="A157" s="97">
        <v>657</v>
      </c>
      <c r="B157" s="71" t="s">
        <v>137</v>
      </c>
      <c r="C157" s="75"/>
      <c r="D157" s="109"/>
      <c r="E157" s="41"/>
      <c r="F157" s="94"/>
    </row>
    <row r="158" ht="15" customHeight="1" spans="1:6">
      <c r="A158" s="111" t="s">
        <v>138</v>
      </c>
      <c r="B158" s="74" t="s">
        <v>139</v>
      </c>
      <c r="C158" s="90" t="s">
        <v>46</v>
      </c>
      <c r="D158" s="90">
        <v>48</v>
      </c>
      <c r="E158" s="41">
        <v>22.39</v>
      </c>
      <c r="F158" s="94">
        <f t="shared" si="4"/>
        <v>1074.72</v>
      </c>
    </row>
    <row r="159" ht="15" customHeight="1" spans="1:6">
      <c r="A159" s="97">
        <v>658</v>
      </c>
      <c r="B159" s="71" t="s">
        <v>140</v>
      </c>
      <c r="C159" s="75"/>
      <c r="D159" s="109"/>
      <c r="E159" s="41"/>
      <c r="F159" s="94"/>
    </row>
    <row r="160" ht="15" customHeight="1" spans="1:6">
      <c r="A160" s="97" t="s">
        <v>141</v>
      </c>
      <c r="B160" s="71" t="s">
        <v>130</v>
      </c>
      <c r="C160" s="75"/>
      <c r="D160" s="109"/>
      <c r="E160" s="41"/>
      <c r="F160" s="94"/>
    </row>
    <row r="161" ht="15" customHeight="1" spans="1:6">
      <c r="A161" s="36" t="s">
        <v>13</v>
      </c>
      <c r="B161" s="74" t="s">
        <v>142</v>
      </c>
      <c r="C161" s="75" t="s">
        <v>46</v>
      </c>
      <c r="D161" s="109">
        <v>1</v>
      </c>
      <c r="E161" s="41">
        <v>242.51</v>
      </c>
      <c r="F161" s="94">
        <f t="shared" si="4"/>
        <v>242.51</v>
      </c>
    </row>
    <row r="162" ht="15" customHeight="1" spans="1:6">
      <c r="A162" s="36" t="s">
        <v>16</v>
      </c>
      <c r="B162" s="74" t="s">
        <v>143</v>
      </c>
      <c r="C162" s="75" t="s">
        <v>46</v>
      </c>
      <c r="D162" s="109">
        <v>1</v>
      </c>
      <c r="E162" s="41">
        <v>210.07</v>
      </c>
      <c r="F162" s="94">
        <f t="shared" si="4"/>
        <v>210.07</v>
      </c>
    </row>
    <row r="163" ht="15" customHeight="1" spans="1:6">
      <c r="A163" s="36" t="s">
        <v>133</v>
      </c>
      <c r="B163" s="74" t="s">
        <v>144</v>
      </c>
      <c r="C163" s="75" t="s">
        <v>46</v>
      </c>
      <c r="D163" s="109">
        <v>9</v>
      </c>
      <c r="E163" s="41">
        <v>317.7</v>
      </c>
      <c r="F163" s="94">
        <f t="shared" si="4"/>
        <v>2859.3</v>
      </c>
    </row>
    <row r="164" ht="15" customHeight="1" spans="1:6">
      <c r="A164" s="36" t="s">
        <v>72</v>
      </c>
      <c r="B164" s="74" t="s">
        <v>145</v>
      </c>
      <c r="C164" s="75" t="s">
        <v>46</v>
      </c>
      <c r="D164" s="109">
        <v>2</v>
      </c>
      <c r="E164" s="41">
        <v>428.72</v>
      </c>
      <c r="F164" s="94">
        <f t="shared" si="4"/>
        <v>857.44</v>
      </c>
    </row>
    <row r="165" ht="29" customHeight="1" spans="1:6">
      <c r="A165" s="36" t="s">
        <v>63</v>
      </c>
      <c r="B165" s="74" t="s">
        <v>146</v>
      </c>
      <c r="C165" s="75" t="s">
        <v>46</v>
      </c>
      <c r="D165" s="109">
        <v>11</v>
      </c>
      <c r="E165" s="41">
        <v>989.63</v>
      </c>
      <c r="F165" s="94">
        <f t="shared" si="4"/>
        <v>10885.93</v>
      </c>
    </row>
    <row r="166" ht="15" customHeight="1" spans="1:6">
      <c r="A166" s="97">
        <v>661</v>
      </c>
      <c r="B166" s="71" t="s">
        <v>147</v>
      </c>
      <c r="C166" s="75"/>
      <c r="D166" s="109"/>
      <c r="E166" s="41"/>
      <c r="F166" s="94"/>
    </row>
    <row r="167" ht="15" customHeight="1" spans="1:6">
      <c r="A167" s="117" t="s">
        <v>148</v>
      </c>
      <c r="B167" s="71" t="s">
        <v>130</v>
      </c>
      <c r="C167" s="75"/>
      <c r="D167" s="109"/>
      <c r="E167" s="41"/>
      <c r="F167" s="94"/>
    </row>
    <row r="168" ht="15" customHeight="1" spans="1:6">
      <c r="A168" s="36" t="s">
        <v>13</v>
      </c>
      <c r="B168" s="74" t="s">
        <v>149</v>
      </c>
      <c r="C168" s="75" t="s">
        <v>46</v>
      </c>
      <c r="D168" s="109">
        <v>1</v>
      </c>
      <c r="E168" s="41">
        <v>4114.94</v>
      </c>
      <c r="F168" s="94">
        <f t="shared" si="4"/>
        <v>4114.94</v>
      </c>
    </row>
    <row r="169" ht="15" customHeight="1" spans="1:6">
      <c r="A169" s="36" t="s">
        <v>16</v>
      </c>
      <c r="B169" s="74" t="s">
        <v>150</v>
      </c>
      <c r="C169" s="75" t="s">
        <v>46</v>
      </c>
      <c r="D169" s="109">
        <v>1</v>
      </c>
      <c r="E169" s="41">
        <v>4004.51</v>
      </c>
      <c r="F169" s="94">
        <f t="shared" si="4"/>
        <v>4004.51</v>
      </c>
    </row>
    <row r="170" ht="15" customHeight="1" spans="1:6">
      <c r="A170" s="97">
        <v>665</v>
      </c>
      <c r="B170" s="71" t="s">
        <v>151</v>
      </c>
      <c r="C170" s="75"/>
      <c r="D170" s="109"/>
      <c r="E170" s="41"/>
      <c r="F170" s="94"/>
    </row>
    <row r="171" ht="15" customHeight="1" spans="1:6">
      <c r="A171" s="97" t="s">
        <v>152</v>
      </c>
      <c r="B171" s="71" t="s">
        <v>153</v>
      </c>
      <c r="C171" s="75"/>
      <c r="D171" s="109"/>
      <c r="E171" s="41"/>
      <c r="F171" s="94"/>
    </row>
    <row r="172" ht="15" customHeight="1" spans="1:6">
      <c r="A172" s="36" t="s">
        <v>13</v>
      </c>
      <c r="B172" s="74" t="s">
        <v>154</v>
      </c>
      <c r="C172" s="90" t="s">
        <v>51</v>
      </c>
      <c r="D172" s="109">
        <v>3</v>
      </c>
      <c r="E172" s="41">
        <v>146.67</v>
      </c>
      <c r="F172" s="94">
        <f t="shared" si="4"/>
        <v>440.01</v>
      </c>
    </row>
    <row r="173" ht="15" customHeight="1" spans="1:6">
      <c r="A173" s="36" t="s">
        <v>16</v>
      </c>
      <c r="B173" s="74" t="s">
        <v>155</v>
      </c>
      <c r="C173" s="90" t="s">
        <v>51</v>
      </c>
      <c r="D173" s="109">
        <v>27</v>
      </c>
      <c r="E173" s="41">
        <v>17.01</v>
      </c>
      <c r="F173" s="94">
        <f t="shared" si="4"/>
        <v>459.27</v>
      </c>
    </row>
    <row r="174" ht="15" customHeight="1" spans="1:6">
      <c r="A174" s="97">
        <v>666</v>
      </c>
      <c r="B174" s="71" t="s">
        <v>156</v>
      </c>
      <c r="C174" s="75"/>
      <c r="D174" s="109"/>
      <c r="E174" s="41"/>
      <c r="F174" s="94"/>
    </row>
    <row r="175" ht="15" customHeight="1" spans="1:6">
      <c r="A175" s="97" t="s">
        <v>157</v>
      </c>
      <c r="B175" s="71" t="s">
        <v>158</v>
      </c>
      <c r="C175" s="75"/>
      <c r="D175" s="109"/>
      <c r="E175" s="41"/>
      <c r="F175" s="94"/>
    </row>
    <row r="176" ht="15" customHeight="1" spans="1:6">
      <c r="A176" s="36" t="s">
        <v>16</v>
      </c>
      <c r="B176" s="74" t="s">
        <v>159</v>
      </c>
      <c r="C176" s="75" t="s">
        <v>65</v>
      </c>
      <c r="D176" s="109">
        <v>132</v>
      </c>
      <c r="E176" s="41">
        <v>160.32</v>
      </c>
      <c r="F176" s="94">
        <f t="shared" si="4"/>
        <v>21162.24</v>
      </c>
    </row>
    <row r="177" ht="15" customHeight="1" spans="1:6">
      <c r="A177" s="97" t="s">
        <v>160</v>
      </c>
      <c r="B177" s="71" t="s">
        <v>161</v>
      </c>
      <c r="C177" s="75"/>
      <c r="D177" s="109"/>
      <c r="E177" s="41"/>
      <c r="F177" s="94"/>
    </row>
    <row r="178" ht="15" customHeight="1" spans="1:6">
      <c r="A178" s="36" t="s">
        <v>13</v>
      </c>
      <c r="B178" s="74" t="s">
        <v>162</v>
      </c>
      <c r="C178" s="75" t="s">
        <v>163</v>
      </c>
      <c r="D178" s="109">
        <v>40</v>
      </c>
      <c r="E178" s="41">
        <v>158.54</v>
      </c>
      <c r="F178" s="94">
        <f t="shared" si="4"/>
        <v>6341.6</v>
      </c>
    </row>
    <row r="179" ht="15" customHeight="1" spans="1:6">
      <c r="A179" s="36" t="s">
        <v>16</v>
      </c>
      <c r="B179" s="74" t="s">
        <v>164</v>
      </c>
      <c r="C179" s="75" t="s">
        <v>46</v>
      </c>
      <c r="D179" s="109">
        <v>98</v>
      </c>
      <c r="E179" s="41">
        <v>18.87</v>
      </c>
      <c r="F179" s="94">
        <f t="shared" si="4"/>
        <v>1849.26</v>
      </c>
    </row>
    <row r="180" ht="15" customHeight="1" spans="1:6">
      <c r="A180" s="97"/>
      <c r="B180" s="71"/>
      <c r="C180" s="75"/>
      <c r="D180" s="109"/>
      <c r="E180" s="41"/>
      <c r="F180" s="118"/>
    </row>
    <row r="181" ht="15" customHeight="1" spans="1:6">
      <c r="A181" s="36"/>
      <c r="B181" s="74"/>
      <c r="C181" s="75"/>
      <c r="D181" s="109"/>
      <c r="E181" s="41"/>
      <c r="F181" s="118"/>
    </row>
    <row r="182" ht="15" customHeight="1" spans="1:6">
      <c r="A182" s="54" t="s">
        <v>165</v>
      </c>
      <c r="B182" s="55"/>
      <c r="C182" s="56">
        <f>SUM(F149:F179)</f>
        <v>182944.22</v>
      </c>
      <c r="D182" s="57"/>
      <c r="E182" s="58" t="s">
        <v>59</v>
      </c>
      <c r="F182" s="59"/>
    </row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</sheetData>
  <mergeCells count="26">
    <mergeCell ref="A1:F1"/>
    <mergeCell ref="A2:F2"/>
    <mergeCell ref="A3:F3"/>
    <mergeCell ref="A4:F4"/>
    <mergeCell ref="A35:B35"/>
    <mergeCell ref="C35:D35"/>
    <mergeCell ref="A36:F36"/>
    <mergeCell ref="A37:F37"/>
    <mergeCell ref="A38:F38"/>
    <mergeCell ref="A61:B61"/>
    <mergeCell ref="C61:D61"/>
    <mergeCell ref="A69:F69"/>
    <mergeCell ref="A70:F70"/>
    <mergeCell ref="A71:F71"/>
    <mergeCell ref="A103:B103"/>
    <mergeCell ref="C103:D103"/>
    <mergeCell ref="A105:F105"/>
    <mergeCell ref="A106:F106"/>
    <mergeCell ref="A107:F107"/>
    <mergeCell ref="A132:B132"/>
    <mergeCell ref="C132:D132"/>
    <mergeCell ref="A143:F143"/>
    <mergeCell ref="A144:F144"/>
    <mergeCell ref="A145:F145"/>
    <mergeCell ref="A182:B182"/>
    <mergeCell ref="C182:D182"/>
  </mergeCells>
  <pageMargins left="0.7" right="0.629861111111111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view="pageBreakPreview" zoomScaleNormal="100" topLeftCell="A4" workbookViewId="0">
      <selection activeCell="F4" sqref="F4"/>
    </sheetView>
  </sheetViews>
  <sheetFormatPr defaultColWidth="9.33333333333333" defaultRowHeight="29" customHeight="1" outlineLevelCol="3"/>
  <cols>
    <col min="1" max="1" width="7.16666666666667" style="2" customWidth="1"/>
    <col min="2" max="2" width="18.8333333333333" style="2" customWidth="1"/>
    <col min="3" max="3" width="44" style="2" customWidth="1"/>
    <col min="4" max="4" width="25.6666666666667" style="2" customWidth="1"/>
    <col min="5" max="16384" width="9.33333333333333" style="2"/>
  </cols>
  <sheetData>
    <row r="1" customHeight="1" spans="1:4">
      <c r="A1" s="3" t="s">
        <v>166</v>
      </c>
      <c r="B1" s="3"/>
      <c r="C1" s="3"/>
      <c r="D1" s="3"/>
    </row>
    <row r="2" ht="50" customHeight="1" spans="1:4">
      <c r="A2" s="4" t="s">
        <v>167</v>
      </c>
      <c r="B2" s="4"/>
      <c r="C2" s="4"/>
      <c r="D2" s="4"/>
    </row>
    <row r="3" ht="30" customHeight="1" spans="1:4">
      <c r="A3" s="5" t="s">
        <v>168</v>
      </c>
      <c r="B3" s="6" t="s">
        <v>169</v>
      </c>
      <c r="C3" s="6" t="s">
        <v>170</v>
      </c>
      <c r="D3" s="7" t="s">
        <v>171</v>
      </c>
    </row>
    <row r="4" ht="30" customHeight="1" spans="1:4">
      <c r="A4" s="8">
        <v>1</v>
      </c>
      <c r="B4" s="9">
        <v>100</v>
      </c>
      <c r="C4" s="9" t="s">
        <v>172</v>
      </c>
      <c r="D4" s="10">
        <f>清单!C35</f>
        <v>96026.08469388</v>
      </c>
    </row>
    <row r="5" ht="30" customHeight="1" spans="1:4">
      <c r="A5" s="8">
        <v>2</v>
      </c>
      <c r="B5" s="9">
        <v>200</v>
      </c>
      <c r="C5" s="9" t="s">
        <v>173</v>
      </c>
      <c r="D5" s="10">
        <f>清单!C61</f>
        <v>61520.6067</v>
      </c>
    </row>
    <row r="6" ht="30" customHeight="1" spans="1:4">
      <c r="A6" s="8">
        <v>3</v>
      </c>
      <c r="B6" s="9">
        <v>300</v>
      </c>
      <c r="C6" s="9" t="s">
        <v>174</v>
      </c>
      <c r="D6" s="10">
        <f>清单!C103</f>
        <v>2467474.29936</v>
      </c>
    </row>
    <row r="7" ht="30" customHeight="1" spans="1:4">
      <c r="A7" s="8">
        <v>4</v>
      </c>
      <c r="B7" s="9">
        <v>400</v>
      </c>
      <c r="C7" s="9" t="s">
        <v>175</v>
      </c>
      <c r="D7" s="10">
        <f>清单!C132</f>
        <v>2510.0236</v>
      </c>
    </row>
    <row r="8" customFormat="1" ht="30" customHeight="1" spans="1:4">
      <c r="A8" s="8">
        <v>5</v>
      </c>
      <c r="B8" s="9">
        <v>500</v>
      </c>
      <c r="C8" s="9" t="s">
        <v>176</v>
      </c>
      <c r="D8" s="11" t="s">
        <v>177</v>
      </c>
    </row>
    <row r="9" s="1" customFormat="1" ht="30" customHeight="1" spans="1:4">
      <c r="A9" s="8">
        <v>6</v>
      </c>
      <c r="B9" s="12">
        <v>600</v>
      </c>
      <c r="C9" s="12" t="s">
        <v>178</v>
      </c>
      <c r="D9" s="13">
        <f>清单!C182</f>
        <v>182944.22</v>
      </c>
    </row>
    <row r="10" s="1" customFormat="1" ht="30" customHeight="1" spans="1:4">
      <c r="A10" s="8">
        <v>7</v>
      </c>
      <c r="B10" s="9">
        <v>700</v>
      </c>
      <c r="C10" s="12" t="s">
        <v>179</v>
      </c>
      <c r="D10" s="14" t="s">
        <v>177</v>
      </c>
    </row>
    <row r="11" s="1" customFormat="1" ht="30" customHeight="1" spans="1:4">
      <c r="A11" s="8">
        <v>8</v>
      </c>
      <c r="B11" s="12">
        <v>800</v>
      </c>
      <c r="C11" s="12" t="s">
        <v>180</v>
      </c>
      <c r="D11" s="14" t="s">
        <v>177</v>
      </c>
    </row>
    <row r="12" s="1" customFormat="1" ht="30" customHeight="1" spans="1:4">
      <c r="A12" s="8">
        <v>9</v>
      </c>
      <c r="B12" s="9">
        <v>900</v>
      </c>
      <c r="C12" s="12" t="s">
        <v>181</v>
      </c>
      <c r="D12" s="14" t="s">
        <v>177</v>
      </c>
    </row>
    <row r="13" ht="30" customHeight="1" spans="1:4">
      <c r="A13" s="8">
        <v>10</v>
      </c>
      <c r="B13" s="15" t="s">
        <v>182</v>
      </c>
      <c r="C13" s="16"/>
      <c r="D13" s="10">
        <f>SUM(D4:D12)</f>
        <v>2810475.23435388</v>
      </c>
    </row>
    <row r="14" ht="30" customHeight="1" spans="1:4">
      <c r="A14" s="8">
        <v>11</v>
      </c>
      <c r="B14" s="15" t="s">
        <v>183</v>
      </c>
      <c r="C14" s="16"/>
      <c r="D14" s="11" t="s">
        <v>177</v>
      </c>
    </row>
    <row r="15" ht="30" customHeight="1" spans="1:4">
      <c r="A15" s="8">
        <v>12</v>
      </c>
      <c r="B15" s="15" t="s">
        <v>184</v>
      </c>
      <c r="C15" s="16"/>
      <c r="D15" s="11" t="s">
        <v>177</v>
      </c>
    </row>
    <row r="16" ht="30" customHeight="1" spans="1:4">
      <c r="A16" s="8">
        <v>13</v>
      </c>
      <c r="B16" s="15" t="s">
        <v>185</v>
      </c>
      <c r="C16" s="16"/>
      <c r="D16" s="11" t="s">
        <v>177</v>
      </c>
    </row>
    <row r="17" ht="30" customHeight="1" spans="1:4">
      <c r="A17" s="8">
        <v>14</v>
      </c>
      <c r="B17" s="15" t="s">
        <v>186</v>
      </c>
      <c r="C17" s="16"/>
      <c r="D17" s="11" t="s">
        <v>177</v>
      </c>
    </row>
    <row r="18" ht="30" customHeight="1" spans="1:4">
      <c r="A18" s="8">
        <v>15</v>
      </c>
      <c r="B18" s="15" t="s">
        <v>187</v>
      </c>
      <c r="C18" s="16"/>
      <c r="D18" s="10">
        <f>D13</f>
        <v>2810475.23435388</v>
      </c>
    </row>
    <row r="19" ht="20" customHeight="1" spans="1:4">
      <c r="A19" s="17"/>
      <c r="B19" s="17"/>
      <c r="C19" s="17"/>
      <c r="D19" s="17"/>
    </row>
    <row r="20" customHeight="1" spans="1:4">
      <c r="A20" s="17"/>
      <c r="B20" s="17"/>
      <c r="C20" s="17"/>
      <c r="D20" s="17"/>
    </row>
  </sheetData>
  <mergeCells count="8">
    <mergeCell ref="A1:D1"/>
    <mergeCell ref="A2:D2"/>
    <mergeCell ref="B13:C13"/>
    <mergeCell ref="B14:C14"/>
    <mergeCell ref="B15:C15"/>
    <mergeCell ref="B16:C16"/>
    <mergeCell ref="B17:C17"/>
    <mergeCell ref="B18:C1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</vt:lpstr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擎洲软件有限公司 http://www.qzhsoft.com</dc:creator>
  <cp:lastModifiedBy>zzq</cp:lastModifiedBy>
  <dcterms:created xsi:type="dcterms:W3CDTF">2021-12-13T10:00:00Z</dcterms:created>
  <dcterms:modified xsi:type="dcterms:W3CDTF">2022-08-01T01:00:34Z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74B069C0DC674716B428936457A4A642</vt:lpwstr>
  </property>
  <property fmtid="{D5CDD505-2E9C-101B-9397-08002B2CF9AE}" pid="3" name="KSOProductBuildVer">
    <vt:lpwstr>2052-11.1.0.11875</vt:lpwstr>
  </property>
</Properties>
</file>